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2"/>
  </bookViews>
  <sheets>
    <sheet name="Урожай" sheetId="1" r:id="rId1"/>
    <sheet name="Пирожок" sheetId="2" r:id="rId2"/>
    <sheet name="Итог" sheetId="3" r:id="rId3"/>
  </sheets>
  <definedNames>
    <definedName name="_xlnm.Print_Area" localSheetId="2">'Итог'!$A$1:$H$94</definedName>
  </definedNames>
  <calcPr fullCalcOnLoad="1"/>
</workbook>
</file>

<file path=xl/sharedStrings.xml><?xml version="1.0" encoding="utf-8"?>
<sst xmlns="http://schemas.openxmlformats.org/spreadsheetml/2006/main" count="489" uniqueCount="193">
  <si>
    <t>Регистрационный номер</t>
  </si>
  <si>
    <t>Фамилия, имя участника</t>
  </si>
  <si>
    <t>результат</t>
  </si>
  <si>
    <t>баллы</t>
  </si>
  <si>
    <t>10.1</t>
  </si>
  <si>
    <t>10.2</t>
  </si>
  <si>
    <t>10.3</t>
  </si>
  <si>
    <t>10.4</t>
  </si>
  <si>
    <t>11.1</t>
  </si>
  <si>
    <t>11.2</t>
  </si>
  <si>
    <t>11.3</t>
  </si>
  <si>
    <t>11.4</t>
  </si>
  <si>
    <t>12.1</t>
  </si>
  <si>
    <t>12.2</t>
  </si>
  <si>
    <t>12.3</t>
  </si>
  <si>
    <t>12.4</t>
  </si>
  <si>
    <t>Урожай</t>
  </si>
  <si>
    <t>01.2</t>
  </si>
  <si>
    <t>01.3</t>
  </si>
  <si>
    <t>01.4</t>
  </si>
  <si>
    <t>02.1</t>
  </si>
  <si>
    <t>02.2</t>
  </si>
  <si>
    <t>02.3</t>
  </si>
  <si>
    <t>02.4</t>
  </si>
  <si>
    <t>03.1</t>
  </si>
  <si>
    <t>03.2</t>
  </si>
  <si>
    <t>03.3</t>
  </si>
  <si>
    <t>03.4</t>
  </si>
  <si>
    <t>04.1</t>
  </si>
  <si>
    <t>04.2</t>
  </si>
  <si>
    <t>04.3</t>
  </si>
  <si>
    <t>04.4</t>
  </si>
  <si>
    <t>05.1</t>
  </si>
  <si>
    <t>05.2</t>
  </si>
  <si>
    <t>05.3</t>
  </si>
  <si>
    <t>05.4</t>
  </si>
  <si>
    <t>06.1</t>
  </si>
  <si>
    <t>06.2</t>
  </si>
  <si>
    <t>06.3</t>
  </si>
  <si>
    <t>06.4</t>
  </si>
  <si>
    <t>07.1</t>
  </si>
  <si>
    <t>07.2</t>
  </si>
  <si>
    <t>07.3</t>
  </si>
  <si>
    <t>07.4</t>
  </si>
  <si>
    <t>08.1</t>
  </si>
  <si>
    <t>08.2</t>
  </si>
  <si>
    <t>08.3</t>
  </si>
  <si>
    <t xml:space="preserve">08.4 </t>
  </si>
  <si>
    <t>09.1</t>
  </si>
  <si>
    <t>09.2</t>
  </si>
  <si>
    <t>09.3</t>
  </si>
  <si>
    <t>09.4</t>
  </si>
  <si>
    <t>01.1</t>
  </si>
  <si>
    <t>Пирожок</t>
  </si>
  <si>
    <t>13.2</t>
  </si>
  <si>
    <t>13.3</t>
  </si>
  <si>
    <t>13.4</t>
  </si>
  <si>
    <t>14.2</t>
  </si>
  <si>
    <t>14.3</t>
  </si>
  <si>
    <t>14.4</t>
  </si>
  <si>
    <t>15.2</t>
  </si>
  <si>
    <t>15.3</t>
  </si>
  <si>
    <t>15.4</t>
  </si>
  <si>
    <t>16.2</t>
  </si>
  <si>
    <t>16.3</t>
  </si>
  <si>
    <t>16.4</t>
  </si>
  <si>
    <t>17.2</t>
  </si>
  <si>
    <t>17.3</t>
  </si>
  <si>
    <t>17.4</t>
  </si>
  <si>
    <t>Место</t>
  </si>
  <si>
    <t>командный 
результат</t>
  </si>
  <si>
    <t>13.1</t>
  </si>
  <si>
    <t>14.1</t>
  </si>
  <si>
    <t>15.1</t>
  </si>
  <si>
    <t>16.1</t>
  </si>
  <si>
    <t>17.1</t>
  </si>
  <si>
    <t>шк №68</t>
  </si>
  <si>
    <t>шк №71-1</t>
  </si>
  <si>
    <t>шк №72</t>
  </si>
  <si>
    <t>Итого</t>
  </si>
  <si>
    <t>Итог</t>
  </si>
  <si>
    <t>Команд.</t>
  </si>
  <si>
    <t>место</t>
  </si>
  <si>
    <t>Финалисты</t>
  </si>
  <si>
    <t>шк№14-1</t>
  </si>
  <si>
    <t>Спицина Александра</t>
  </si>
  <si>
    <t>Астахова Екатерина</t>
  </si>
  <si>
    <t>Чайко Кирилл</t>
  </si>
  <si>
    <t>Маликов Дмитрий</t>
  </si>
  <si>
    <t>шк№14-2</t>
  </si>
  <si>
    <t>Кукина Алина</t>
  </si>
  <si>
    <t>Волкова Александра</t>
  </si>
  <si>
    <t>Асейкин Илья</t>
  </si>
  <si>
    <t>Савинкин Сергей</t>
  </si>
  <si>
    <t>шк№22</t>
  </si>
  <si>
    <t>Федосеев Александр</t>
  </si>
  <si>
    <t>Сысоева Анна</t>
  </si>
  <si>
    <t>Силов Илья</t>
  </si>
  <si>
    <t>шк №31</t>
  </si>
  <si>
    <t>Афонин Олег</t>
  </si>
  <si>
    <t>Соловьев Арсений</t>
  </si>
  <si>
    <t>Тырина Юлия</t>
  </si>
  <si>
    <t>шк№34</t>
  </si>
  <si>
    <t>Гроо Алексей</t>
  </si>
  <si>
    <t>Фомичкин Павел</t>
  </si>
  <si>
    <t>Звонков Кирилл</t>
  </si>
  <si>
    <t>шк №39</t>
  </si>
  <si>
    <t>Щетинин Максим</t>
  </si>
  <si>
    <t>Трифонова Татьяна</t>
  </si>
  <si>
    <t>Горюшкина Мария</t>
  </si>
  <si>
    <t>Гуляева Татьяна</t>
  </si>
  <si>
    <t>Порхунова Альбина</t>
  </si>
  <si>
    <t>Закусило Иван</t>
  </si>
  <si>
    <t>шк №60</t>
  </si>
  <si>
    <t>Макарихин Илья</t>
  </si>
  <si>
    <t>Ханарина Алина</t>
  </si>
  <si>
    <t>Балдин Даниил</t>
  </si>
  <si>
    <t>Авдюшкин Максим</t>
  </si>
  <si>
    <t>шк №63</t>
  </si>
  <si>
    <t>Матюхин Максим</t>
  </si>
  <si>
    <t>Ершова Валерия</t>
  </si>
  <si>
    <t>Каспруг Елизавета</t>
  </si>
  <si>
    <t>шк №65-1</t>
  </si>
  <si>
    <t>Бирюков Егор</t>
  </si>
  <si>
    <t>Лебедев Даниил</t>
  </si>
  <si>
    <t>Артюшина Анастасия</t>
  </si>
  <si>
    <t>Слепухина Татьяна</t>
  </si>
  <si>
    <t>шк №65-2</t>
  </si>
  <si>
    <t>Генералов Максим</t>
  </si>
  <si>
    <t>Самсонов Олег</t>
  </si>
  <si>
    <t>Смагин Виталий</t>
  </si>
  <si>
    <t>Левашов Тимофей</t>
  </si>
  <si>
    <t>Севастьянов Михаил</t>
  </si>
  <si>
    <t>Вихрицкая Анастасия</t>
  </si>
  <si>
    <t>Хобачева Раиса</t>
  </si>
  <si>
    <t>Уткина Мария</t>
  </si>
  <si>
    <t>Башкова Наталья</t>
  </si>
  <si>
    <t>Трифонов Дмитрий</t>
  </si>
  <si>
    <t>Заботин Иван</t>
  </si>
  <si>
    <t>шк №71-2</t>
  </si>
  <si>
    <t>Куликов Михаил</t>
  </si>
  <si>
    <t>Поваренкин Михаил</t>
  </si>
  <si>
    <t xml:space="preserve">Елисеев Никита </t>
  </si>
  <si>
    <t>Будняк Антон</t>
  </si>
  <si>
    <t>Морозов Константин</t>
  </si>
  <si>
    <t>Михальченко Андрей</t>
  </si>
  <si>
    <t>Копылов Даниил</t>
  </si>
  <si>
    <t>шк № 73</t>
  </si>
  <si>
    <t>Объедкова Марина</t>
  </si>
  <si>
    <t>Питилов Илья</t>
  </si>
  <si>
    <t>Антошкина Маргарита</t>
  </si>
  <si>
    <t>Карцева Ирина</t>
  </si>
  <si>
    <t>Панова Арина</t>
  </si>
  <si>
    <t>Насирова Елизавета</t>
  </si>
  <si>
    <t>Оськина Кристина</t>
  </si>
  <si>
    <t>Авдеева Дарья</t>
  </si>
  <si>
    <t>Яшкова Елизавета</t>
  </si>
  <si>
    <t>Гнатюк Оксана</t>
  </si>
  <si>
    <t>Жгутов Платон</t>
  </si>
  <si>
    <t>Кузинов Александр</t>
  </si>
  <si>
    <t>шк №57-1</t>
  </si>
  <si>
    <t>шк №57-2</t>
  </si>
  <si>
    <t>Кравков Петр</t>
  </si>
  <si>
    <t>Дворянкина Людмила</t>
  </si>
  <si>
    <t>Хорин Влад</t>
  </si>
  <si>
    <t>Рюмин Кирилл</t>
  </si>
  <si>
    <t>Булаев Влад</t>
  </si>
  <si>
    <t>Бузилкин Александр</t>
  </si>
  <si>
    <t>Шеина Елизавета</t>
  </si>
  <si>
    <t>Абрамкин Артем</t>
  </si>
  <si>
    <t>Климухина Настя</t>
  </si>
  <si>
    <t>Духова Полина</t>
  </si>
  <si>
    <t>Назаров Максим</t>
  </si>
  <si>
    <t>Бурлакова Валерия</t>
  </si>
  <si>
    <t>Мисюрова Катя</t>
  </si>
  <si>
    <t xml:space="preserve"> </t>
  </si>
  <si>
    <t>1-й тур "Урожай"</t>
  </si>
  <si>
    <t>2-й тур "Пирожок"</t>
  </si>
  <si>
    <t>,</t>
  </si>
  <si>
    <t>Оськина* Тырина Юлия</t>
  </si>
  <si>
    <t>Питилов* Асейкин Илья</t>
  </si>
  <si>
    <t>Щетинин* Булаев Влад</t>
  </si>
  <si>
    <t>Авдюшкин* Бурлакова</t>
  </si>
  <si>
    <t>Каспруг*Назаров Максим</t>
  </si>
  <si>
    <t>Нанова* Хобачева Раиса</t>
  </si>
  <si>
    <t xml:space="preserve">Башкова* Шеина </t>
  </si>
  <si>
    <t xml:space="preserve">Трифонов* Абрамкин </t>
  </si>
  <si>
    <t>Объедкова* Климухина</t>
  </si>
  <si>
    <t xml:space="preserve">Финалисты 14-1, 22, 34, </t>
  </si>
  <si>
    <t>39, 57-2</t>
  </si>
  <si>
    <t xml:space="preserve">60,63, </t>
  </si>
  <si>
    <t>65-2, 68,</t>
  </si>
  <si>
    <t>71-2, 72,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</si>
</sst>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"/>
    <numFmt numFmtId="169" formatCode="0.00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 vertical="justify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4" fontId="0" fillId="0" borderId="25" xfId="0" applyNumberFormat="1" applyFill="1" applyBorder="1" applyAlignment="1">
      <alignment/>
    </xf>
    <xf numFmtId="2" fontId="0" fillId="0" borderId="25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workbookViewId="0" topLeftCell="A1">
      <selection activeCell="C3" sqref="C3:C70"/>
    </sheetView>
  </sheetViews>
  <sheetFormatPr defaultColWidth="9.00390625" defaultRowHeight="12.75"/>
  <cols>
    <col min="1" max="1" width="10.125" style="0" bestFit="1" customWidth="1"/>
    <col min="3" max="3" width="26.25390625" style="0" customWidth="1"/>
    <col min="4" max="4" width="15.00390625" style="0" customWidth="1"/>
    <col min="6" max="7" width="0" style="0" hidden="1" customWidth="1"/>
    <col min="8" max="8" width="10.75390625" style="0" customWidth="1"/>
  </cols>
  <sheetData>
    <row r="1" spans="1:9" ht="12.75" customHeight="1" thickTop="1">
      <c r="A1" s="42"/>
      <c r="B1" s="44" t="s">
        <v>0</v>
      </c>
      <c r="C1" s="44" t="s">
        <v>1</v>
      </c>
      <c r="D1" s="40" t="s">
        <v>176</v>
      </c>
      <c r="E1" s="40"/>
      <c r="F1" s="40"/>
      <c r="G1" s="40"/>
      <c r="H1" s="40"/>
      <c r="I1" s="41"/>
    </row>
    <row r="2" spans="1:9" ht="38.25" customHeight="1" thickBot="1">
      <c r="A2" s="43"/>
      <c r="B2" s="45"/>
      <c r="C2" s="45"/>
      <c r="D2" s="18" t="s">
        <v>2</v>
      </c>
      <c r="E2" s="18" t="s">
        <v>3</v>
      </c>
      <c r="F2" s="14"/>
      <c r="G2" s="14"/>
      <c r="H2" s="19" t="s">
        <v>70</v>
      </c>
      <c r="I2" s="15" t="s">
        <v>69</v>
      </c>
    </row>
    <row r="3" spans="1:12" ht="13.5" thickTop="1">
      <c r="A3" s="16" t="s">
        <v>84</v>
      </c>
      <c r="B3" s="6" t="s">
        <v>52</v>
      </c>
      <c r="C3" s="7" t="s">
        <v>85</v>
      </c>
      <c r="D3" s="7">
        <v>225000</v>
      </c>
      <c r="E3" s="8">
        <f>IF(D3&lt;&gt;"",D3*$L$3+$L$4,0)</f>
        <v>44.24094707520891</v>
      </c>
      <c r="F3" s="9"/>
      <c r="G3" s="9"/>
      <c r="H3" s="9"/>
      <c r="I3" s="17"/>
      <c r="K3" s="9">
        <f>MAX(D3:D94)</f>
        <v>491900</v>
      </c>
      <c r="L3" s="9">
        <f>90/(K3-K4)</f>
        <v>0.00020891364902506963</v>
      </c>
    </row>
    <row r="4" spans="1:12" ht="12.75">
      <c r="A4" s="12"/>
      <c r="B4" s="3" t="s">
        <v>17</v>
      </c>
      <c r="C4" s="2" t="s">
        <v>86</v>
      </c>
      <c r="D4" s="2">
        <v>225000</v>
      </c>
      <c r="E4" s="8">
        <f aca="true" t="shared" si="0" ref="E4:E70">IF(D4&lt;&gt;"",D4*$L$3+$L$4,0)</f>
        <v>44.24094707520891</v>
      </c>
      <c r="F4" s="1"/>
      <c r="G4" s="1"/>
      <c r="H4" s="1"/>
      <c r="I4" s="11"/>
      <c r="K4" s="1">
        <f>MIN(D3:D94)</f>
        <v>61100</v>
      </c>
      <c r="L4" s="1">
        <f>10-L3*K4</f>
        <v>-2.7646239554317553</v>
      </c>
    </row>
    <row r="5" spans="1:9" ht="12.75">
      <c r="A5" s="12"/>
      <c r="B5" s="3" t="s">
        <v>18</v>
      </c>
      <c r="C5" s="2" t="s">
        <v>87</v>
      </c>
      <c r="D5" s="2">
        <v>370800</v>
      </c>
      <c r="E5" s="8">
        <f t="shared" si="0"/>
        <v>74.70055710306406</v>
      </c>
      <c r="F5" s="1"/>
      <c r="G5" s="1"/>
      <c r="H5" s="1"/>
      <c r="I5" s="11"/>
    </row>
    <row r="6" spans="1:9" ht="12.75">
      <c r="A6" s="12"/>
      <c r="B6" s="3" t="s">
        <v>19</v>
      </c>
      <c r="C6" s="2" t="s">
        <v>88</v>
      </c>
      <c r="D6" s="2">
        <v>322860</v>
      </c>
      <c r="E6" s="8">
        <f t="shared" si="0"/>
        <v>64.68523676880223</v>
      </c>
      <c r="F6" s="1"/>
      <c r="G6" s="1"/>
      <c r="H6" s="4">
        <f>SUM(E3:E6)</f>
        <v>227.86768802228409</v>
      </c>
      <c r="I6" s="11"/>
    </row>
    <row r="7" spans="1:9" ht="12.75">
      <c r="A7" s="12" t="s">
        <v>89</v>
      </c>
      <c r="B7" s="3" t="s">
        <v>20</v>
      </c>
      <c r="C7" s="2" t="s">
        <v>90</v>
      </c>
      <c r="D7" s="2">
        <v>242400</v>
      </c>
      <c r="E7" s="8">
        <f t="shared" si="0"/>
        <v>47.87604456824512</v>
      </c>
      <c r="F7" s="1"/>
      <c r="G7" s="1"/>
      <c r="H7" s="4"/>
      <c r="I7" s="11"/>
    </row>
    <row r="8" spans="1:9" ht="12.75">
      <c r="A8" s="12"/>
      <c r="B8" s="3" t="s">
        <v>21</v>
      </c>
      <c r="C8" s="2" t="s">
        <v>91</v>
      </c>
      <c r="D8" s="2">
        <v>242400</v>
      </c>
      <c r="E8" s="8">
        <f t="shared" si="0"/>
        <v>47.87604456824512</v>
      </c>
      <c r="F8" s="1"/>
      <c r="G8" s="1"/>
      <c r="H8" s="4"/>
      <c r="I8" s="11"/>
    </row>
    <row r="9" spans="1:9" ht="12.75">
      <c r="A9" s="12"/>
      <c r="B9" s="3" t="s">
        <v>22</v>
      </c>
      <c r="C9" s="2" t="s">
        <v>149</v>
      </c>
      <c r="D9" s="2">
        <v>309000</v>
      </c>
      <c r="E9" s="8">
        <f t="shared" si="0"/>
        <v>61.78969359331475</v>
      </c>
      <c r="F9" s="1"/>
      <c r="G9" s="1"/>
      <c r="H9" s="4"/>
      <c r="I9" s="11"/>
    </row>
    <row r="10" spans="1:9" ht="12.75">
      <c r="A10" s="12"/>
      <c r="B10" s="3" t="s">
        <v>23</v>
      </c>
      <c r="C10" s="2" t="s">
        <v>93</v>
      </c>
      <c r="D10" s="2">
        <v>337400</v>
      </c>
      <c r="E10" s="8">
        <f t="shared" si="0"/>
        <v>67.72284122562674</v>
      </c>
      <c r="F10" s="1"/>
      <c r="G10" s="1"/>
      <c r="H10" s="4">
        <f>SUM(E7:E10)</f>
        <v>225.26462395543172</v>
      </c>
      <c r="I10" s="11"/>
    </row>
    <row r="11" spans="1:10" ht="12.75">
      <c r="A11" s="12" t="s">
        <v>94</v>
      </c>
      <c r="B11" s="3" t="s">
        <v>24</v>
      </c>
      <c r="C11" s="2" t="s">
        <v>174</v>
      </c>
      <c r="D11" s="2">
        <v>399200</v>
      </c>
      <c r="E11" s="8">
        <f t="shared" si="0"/>
        <v>80.63370473537604</v>
      </c>
      <c r="F11" s="1"/>
      <c r="G11" s="1"/>
      <c r="H11" s="4"/>
      <c r="I11" s="11"/>
      <c r="J11" t="s">
        <v>175</v>
      </c>
    </row>
    <row r="12" spans="1:9" ht="12.75">
      <c r="A12" s="12"/>
      <c r="B12" s="3" t="s">
        <v>25</v>
      </c>
      <c r="C12" s="2" t="s">
        <v>95</v>
      </c>
      <c r="D12" s="2">
        <v>322860</v>
      </c>
      <c r="E12" s="8">
        <f t="shared" si="0"/>
        <v>64.68523676880223</v>
      </c>
      <c r="F12" s="1"/>
      <c r="G12" s="1"/>
      <c r="H12" s="4"/>
      <c r="I12" s="11"/>
    </row>
    <row r="13" spans="1:9" ht="12.75">
      <c r="A13" s="12"/>
      <c r="B13" s="3" t="s">
        <v>26</v>
      </c>
      <c r="C13" s="2" t="s">
        <v>96</v>
      </c>
      <c r="D13" s="2">
        <v>399200</v>
      </c>
      <c r="E13" s="8">
        <f t="shared" si="0"/>
        <v>80.63370473537604</v>
      </c>
      <c r="F13" s="1"/>
      <c r="G13" s="1"/>
      <c r="H13" s="4"/>
      <c r="I13" s="11"/>
    </row>
    <row r="14" spans="1:9" ht="12.75">
      <c r="A14" s="12"/>
      <c r="B14" s="3" t="s">
        <v>27</v>
      </c>
      <c r="C14" s="2" t="s">
        <v>97</v>
      </c>
      <c r="D14" s="2">
        <v>309000</v>
      </c>
      <c r="E14" s="8">
        <f t="shared" si="0"/>
        <v>61.78969359331475</v>
      </c>
      <c r="F14" s="1"/>
      <c r="G14" s="1"/>
      <c r="H14" s="4">
        <f>SUM(E11:E14)</f>
        <v>287.7423398328691</v>
      </c>
      <c r="I14" s="11"/>
    </row>
    <row r="15" spans="1:9" ht="12.75">
      <c r="A15" s="12" t="s">
        <v>98</v>
      </c>
      <c r="B15" s="3" t="s">
        <v>28</v>
      </c>
      <c r="C15" s="2" t="s">
        <v>167</v>
      </c>
      <c r="D15" s="2">
        <v>134200</v>
      </c>
      <c r="E15" s="8">
        <f t="shared" si="0"/>
        <v>25.27158774373259</v>
      </c>
      <c r="F15" s="1"/>
      <c r="G15" s="1"/>
      <c r="H15" s="4"/>
      <c r="I15" s="11"/>
    </row>
    <row r="16" spans="1:9" ht="12.75">
      <c r="A16" s="12"/>
      <c r="B16" s="3" t="s">
        <v>29</v>
      </c>
      <c r="C16" s="2" t="s">
        <v>99</v>
      </c>
      <c r="D16" s="2">
        <v>193900</v>
      </c>
      <c r="E16" s="8">
        <f t="shared" si="0"/>
        <v>37.74373259052925</v>
      </c>
      <c r="F16" s="1"/>
      <c r="G16" s="1"/>
      <c r="H16" s="4"/>
      <c r="I16" s="11"/>
    </row>
    <row r="17" spans="1:9" ht="12.75">
      <c r="A17" s="12"/>
      <c r="B17" s="3" t="s">
        <v>30</v>
      </c>
      <c r="C17" s="2" t="s">
        <v>100</v>
      </c>
      <c r="D17" s="2"/>
      <c r="E17" s="8">
        <f t="shared" si="0"/>
        <v>0</v>
      </c>
      <c r="F17" s="1"/>
      <c r="G17" s="1"/>
      <c r="H17" s="4"/>
      <c r="I17" s="11"/>
    </row>
    <row r="18" spans="1:9" ht="12.75">
      <c r="A18" s="12"/>
      <c r="B18" s="3" t="s">
        <v>31</v>
      </c>
      <c r="C18" s="2" t="s">
        <v>154</v>
      </c>
      <c r="D18" s="2">
        <v>148800</v>
      </c>
      <c r="E18" s="8">
        <f t="shared" si="0"/>
        <v>28.321727019498606</v>
      </c>
      <c r="F18" s="1"/>
      <c r="G18" s="1"/>
      <c r="H18" s="4">
        <f>SUM(E15:E18)</f>
        <v>91.33704735376044</v>
      </c>
      <c r="I18" s="11"/>
    </row>
    <row r="19" spans="1:9" ht="12.75">
      <c r="A19" s="12" t="s">
        <v>102</v>
      </c>
      <c r="B19" s="3" t="s">
        <v>32</v>
      </c>
      <c r="C19" s="2" t="s">
        <v>103</v>
      </c>
      <c r="D19" s="2">
        <v>491900</v>
      </c>
      <c r="E19" s="8">
        <f t="shared" si="0"/>
        <v>100</v>
      </c>
      <c r="F19" s="1"/>
      <c r="G19" s="1"/>
      <c r="H19" s="4"/>
      <c r="I19" s="11"/>
    </row>
    <row r="20" spans="1:9" ht="12.75">
      <c r="A20" s="12"/>
      <c r="B20" s="3" t="s">
        <v>33</v>
      </c>
      <c r="C20" s="2" t="s">
        <v>104</v>
      </c>
      <c r="D20" s="2">
        <v>491900</v>
      </c>
      <c r="E20" s="8">
        <f t="shared" si="0"/>
        <v>100</v>
      </c>
      <c r="F20" s="1"/>
      <c r="G20" s="1"/>
      <c r="H20" s="4"/>
      <c r="I20" s="11"/>
    </row>
    <row r="21" spans="1:9" ht="12.75">
      <c r="A21" s="12"/>
      <c r="B21" s="3" t="s">
        <v>34</v>
      </c>
      <c r="C21" s="2" t="s">
        <v>105</v>
      </c>
      <c r="D21" s="2">
        <v>109000</v>
      </c>
      <c r="E21" s="8">
        <f t="shared" si="0"/>
        <v>20.006963788300833</v>
      </c>
      <c r="F21" s="1"/>
      <c r="G21" s="1"/>
      <c r="H21" s="4"/>
      <c r="I21" s="11"/>
    </row>
    <row r="22" spans="1:9" ht="12.75">
      <c r="A22" s="12"/>
      <c r="B22" s="3" t="s">
        <v>35</v>
      </c>
      <c r="C22" s="2" t="s">
        <v>150</v>
      </c>
      <c r="D22" s="2">
        <v>130400</v>
      </c>
      <c r="E22" s="8">
        <f t="shared" si="0"/>
        <v>24.477715877437326</v>
      </c>
      <c r="F22" s="1"/>
      <c r="G22" s="1"/>
      <c r="H22" s="4">
        <f>SUM(E19:E22)</f>
        <v>244.48467966573816</v>
      </c>
      <c r="I22" s="11"/>
    </row>
    <row r="23" spans="1:9" ht="12.75">
      <c r="A23" s="12" t="s">
        <v>106</v>
      </c>
      <c r="B23" s="3" t="s">
        <v>36</v>
      </c>
      <c r="C23" s="2" t="s">
        <v>107</v>
      </c>
      <c r="D23" s="2">
        <v>415000</v>
      </c>
      <c r="E23" s="8">
        <f t="shared" si="0"/>
        <v>83.93454038997214</v>
      </c>
      <c r="F23" s="1"/>
      <c r="G23" s="1"/>
      <c r="H23" s="4"/>
      <c r="I23" s="11"/>
    </row>
    <row r="24" spans="1:9" ht="12.75">
      <c r="A24" s="12"/>
      <c r="B24" s="3" t="s">
        <v>37</v>
      </c>
      <c r="C24" s="2" t="s">
        <v>108</v>
      </c>
      <c r="D24" s="2">
        <v>120440</v>
      </c>
      <c r="E24" s="8">
        <f t="shared" si="0"/>
        <v>22.39693593314763</v>
      </c>
      <c r="F24" s="1"/>
      <c r="G24" s="1"/>
      <c r="H24" s="4"/>
      <c r="I24" s="11"/>
    </row>
    <row r="25" spans="1:9" ht="12.75">
      <c r="A25" s="12"/>
      <c r="B25" s="3" t="s">
        <v>38</v>
      </c>
      <c r="C25" s="2" t="s">
        <v>109</v>
      </c>
      <c r="D25" s="2">
        <v>135600</v>
      </c>
      <c r="E25" s="8">
        <f t="shared" si="0"/>
        <v>25.564066852367688</v>
      </c>
      <c r="F25" s="1"/>
      <c r="G25" s="1"/>
      <c r="H25" s="4"/>
      <c r="I25" s="11"/>
    </row>
    <row r="26" spans="1:9" ht="12.75">
      <c r="A26" s="12"/>
      <c r="B26" s="3" t="s">
        <v>39</v>
      </c>
      <c r="C26" s="2" t="s">
        <v>110</v>
      </c>
      <c r="D26" s="2">
        <v>120440</v>
      </c>
      <c r="E26" s="8">
        <f t="shared" si="0"/>
        <v>22.39693593314763</v>
      </c>
      <c r="F26" s="1"/>
      <c r="G26" s="1"/>
      <c r="H26" s="4">
        <f>SUM(E23:E26)</f>
        <v>154.2924791086351</v>
      </c>
      <c r="I26" s="11"/>
    </row>
    <row r="27" spans="1:9" ht="12.75">
      <c r="A27" s="12" t="s">
        <v>160</v>
      </c>
      <c r="B27" s="3" t="s">
        <v>40</v>
      </c>
      <c r="C27" s="2" t="s">
        <v>158</v>
      </c>
      <c r="D27" s="2">
        <v>420000</v>
      </c>
      <c r="E27" s="8">
        <f t="shared" si="0"/>
        <v>84.97910863509749</v>
      </c>
      <c r="F27" s="1"/>
      <c r="G27" s="1"/>
      <c r="H27" s="4"/>
      <c r="I27" s="11"/>
    </row>
    <row r="28" spans="1:9" ht="12.75">
      <c r="A28" s="12"/>
      <c r="B28" s="3" t="s">
        <v>41</v>
      </c>
      <c r="C28" s="2" t="s">
        <v>111</v>
      </c>
      <c r="D28" s="2">
        <v>291600</v>
      </c>
      <c r="E28" s="8">
        <f t="shared" si="0"/>
        <v>58.15459610027855</v>
      </c>
      <c r="F28" s="1"/>
      <c r="G28" s="1"/>
      <c r="H28" s="4"/>
      <c r="I28" s="11"/>
    </row>
    <row r="29" spans="1:9" ht="12.75">
      <c r="A29" s="12"/>
      <c r="B29" s="3" t="s">
        <v>42</v>
      </c>
      <c r="C29" s="2" t="s">
        <v>159</v>
      </c>
      <c r="D29" s="2">
        <v>420000</v>
      </c>
      <c r="E29" s="8">
        <f t="shared" si="0"/>
        <v>84.97910863509749</v>
      </c>
      <c r="F29" s="1"/>
      <c r="G29" s="1"/>
      <c r="H29" s="4"/>
      <c r="I29" s="11"/>
    </row>
    <row r="30" spans="1:9" ht="12.75">
      <c r="A30" s="12"/>
      <c r="B30" s="3" t="s">
        <v>43</v>
      </c>
      <c r="C30" s="2" t="s">
        <v>112</v>
      </c>
      <c r="D30" s="2">
        <v>310600</v>
      </c>
      <c r="E30" s="8">
        <f t="shared" si="0"/>
        <v>62.123955431754865</v>
      </c>
      <c r="F30" s="1"/>
      <c r="G30" s="1"/>
      <c r="H30" s="4">
        <f>SUM(E27:E30)</f>
        <v>290.2367688022284</v>
      </c>
      <c r="I30" s="11"/>
    </row>
    <row r="31" spans="1:9" ht="12.75">
      <c r="A31" s="13" t="s">
        <v>161</v>
      </c>
      <c r="B31" s="3" t="s">
        <v>44</v>
      </c>
      <c r="C31" s="1" t="s">
        <v>162</v>
      </c>
      <c r="D31" s="1">
        <v>452800</v>
      </c>
      <c r="E31" s="8">
        <f>IF(D31&lt;&gt;"",D31*$L$3+$L$4,0)</f>
        <v>91.83147632311977</v>
      </c>
      <c r="F31" s="1"/>
      <c r="G31" s="1"/>
      <c r="H31" s="4"/>
      <c r="I31" s="11"/>
    </row>
    <row r="32" spans="1:9" ht="12.75">
      <c r="A32" s="13"/>
      <c r="B32" s="3" t="s">
        <v>45</v>
      </c>
      <c r="C32" s="1" t="s">
        <v>163</v>
      </c>
      <c r="D32" s="1">
        <v>278000</v>
      </c>
      <c r="E32" s="8">
        <f>IF(D32&lt;&gt;"",D32*$L$3+$L$4,0)</f>
        <v>55.3133704735376</v>
      </c>
      <c r="F32" s="1"/>
      <c r="G32" s="1"/>
      <c r="H32" s="4"/>
      <c r="I32" s="11"/>
    </row>
    <row r="33" spans="1:9" ht="12.75">
      <c r="A33" s="13"/>
      <c r="B33" s="3" t="s">
        <v>46</v>
      </c>
      <c r="C33" s="1" t="s">
        <v>164</v>
      </c>
      <c r="D33" s="1">
        <v>452800</v>
      </c>
      <c r="E33" s="8">
        <f>IF(D33&lt;&gt;"",D33*$L$3+$L$4,0)</f>
        <v>91.83147632311977</v>
      </c>
      <c r="F33" s="1"/>
      <c r="G33" s="1"/>
      <c r="H33" s="4"/>
      <c r="I33" s="11"/>
    </row>
    <row r="34" spans="1:9" ht="12.75">
      <c r="A34" s="13"/>
      <c r="B34" s="3" t="s">
        <v>47</v>
      </c>
      <c r="C34" s="1" t="s">
        <v>165</v>
      </c>
      <c r="D34" s="1">
        <v>207000</v>
      </c>
      <c r="E34" s="8">
        <f>IF(D34&lt;&gt;"",D34*$L$3+$L$4,0)</f>
        <v>40.48050139275766</v>
      </c>
      <c r="F34" s="1"/>
      <c r="G34" s="1"/>
      <c r="H34" s="4">
        <f>SUM(E31:E34)</f>
        <v>279.4568245125348</v>
      </c>
      <c r="I34" s="11"/>
    </row>
    <row r="35" spans="1:9" ht="12.75">
      <c r="A35" s="12" t="s">
        <v>113</v>
      </c>
      <c r="B35" s="3" t="s">
        <v>48</v>
      </c>
      <c r="C35" s="2" t="s">
        <v>114</v>
      </c>
      <c r="D35" s="2">
        <v>370800</v>
      </c>
      <c r="E35" s="8">
        <f t="shared" si="0"/>
        <v>74.70055710306406</v>
      </c>
      <c r="F35" s="1"/>
      <c r="G35" s="1"/>
      <c r="H35" s="4"/>
      <c r="I35" s="11"/>
    </row>
    <row r="36" spans="1:9" ht="12.75">
      <c r="A36" s="12"/>
      <c r="B36" s="3" t="s">
        <v>49</v>
      </c>
      <c r="C36" s="2" t="s">
        <v>115</v>
      </c>
      <c r="D36" s="2">
        <v>337400</v>
      </c>
      <c r="E36" s="8">
        <f t="shared" si="0"/>
        <v>67.72284122562674</v>
      </c>
      <c r="F36" s="1"/>
      <c r="G36" s="1"/>
      <c r="H36" s="4"/>
      <c r="I36" s="11"/>
    </row>
    <row r="37" spans="1:9" ht="12.75">
      <c r="A37" s="12"/>
      <c r="B37" s="3" t="s">
        <v>50</v>
      </c>
      <c r="C37" s="2" t="s">
        <v>116</v>
      </c>
      <c r="D37" s="2">
        <v>77600</v>
      </c>
      <c r="E37" s="8">
        <f t="shared" si="0"/>
        <v>13.447075208913649</v>
      </c>
      <c r="F37" s="1"/>
      <c r="G37" s="1"/>
      <c r="H37" s="4"/>
      <c r="I37" s="11"/>
    </row>
    <row r="38" spans="1:9" ht="12.75">
      <c r="A38" s="12"/>
      <c r="B38" s="3" t="s">
        <v>51</v>
      </c>
      <c r="C38" s="2" t="s">
        <v>117</v>
      </c>
      <c r="D38" s="2">
        <v>77600</v>
      </c>
      <c r="E38" s="8">
        <f t="shared" si="0"/>
        <v>13.447075208913649</v>
      </c>
      <c r="F38" s="1"/>
      <c r="G38" s="1"/>
      <c r="H38" s="4">
        <f>SUM(E35:E38)</f>
        <v>169.31754874651807</v>
      </c>
      <c r="I38" s="11"/>
    </row>
    <row r="39" spans="1:9" ht="12.75">
      <c r="A39" s="12" t="s">
        <v>118</v>
      </c>
      <c r="B39" s="3" t="s">
        <v>4</v>
      </c>
      <c r="C39" s="2" t="s">
        <v>119</v>
      </c>
      <c r="D39" s="2">
        <v>420200</v>
      </c>
      <c r="E39" s="8">
        <f t="shared" si="0"/>
        <v>85.0208913649025</v>
      </c>
      <c r="F39" s="1"/>
      <c r="G39" s="1"/>
      <c r="H39" s="4"/>
      <c r="I39" s="11"/>
    </row>
    <row r="40" spans="1:9" ht="12.75">
      <c r="A40" s="12"/>
      <c r="B40" s="3" t="s">
        <v>5</v>
      </c>
      <c r="C40" s="2" t="s">
        <v>120</v>
      </c>
      <c r="D40" s="2">
        <v>482000</v>
      </c>
      <c r="E40" s="8">
        <f t="shared" si="0"/>
        <v>97.9317548746518</v>
      </c>
      <c r="F40" s="1"/>
      <c r="G40" s="1"/>
      <c r="H40" s="4"/>
      <c r="I40" s="11"/>
    </row>
    <row r="41" spans="1:9" ht="12.75">
      <c r="A41" s="12"/>
      <c r="B41" s="3" t="s">
        <v>6</v>
      </c>
      <c r="C41" s="2" t="s">
        <v>171</v>
      </c>
      <c r="D41" s="2">
        <v>194000</v>
      </c>
      <c r="E41" s="8">
        <f t="shared" si="0"/>
        <v>37.76462395543176</v>
      </c>
      <c r="F41" s="1"/>
      <c r="G41" s="1"/>
      <c r="H41" s="4"/>
      <c r="I41" s="11"/>
    </row>
    <row r="42" spans="1:9" ht="12.75">
      <c r="A42" s="12"/>
      <c r="B42" s="3" t="s">
        <v>7</v>
      </c>
      <c r="C42" s="2" t="s">
        <v>121</v>
      </c>
      <c r="D42" s="2">
        <v>194000</v>
      </c>
      <c r="E42" s="8">
        <f t="shared" si="0"/>
        <v>37.76462395543176</v>
      </c>
      <c r="F42" s="1"/>
      <c r="G42" s="1"/>
      <c r="H42" s="4">
        <f>SUM(E39:E42)</f>
        <v>258.4818941504178</v>
      </c>
      <c r="I42" s="11"/>
    </row>
    <row r="43" spans="1:9" ht="12.75">
      <c r="A43" s="12" t="s">
        <v>122</v>
      </c>
      <c r="B43" s="3" t="s">
        <v>8</v>
      </c>
      <c r="C43" s="2" t="s">
        <v>123</v>
      </c>
      <c r="D43" s="2">
        <v>415000</v>
      </c>
      <c r="E43" s="8">
        <f t="shared" si="0"/>
        <v>83.93454038997214</v>
      </c>
      <c r="F43" s="1"/>
      <c r="G43" s="1"/>
      <c r="H43" s="4"/>
      <c r="I43" s="11"/>
    </row>
    <row r="44" spans="1:9" ht="12.75">
      <c r="A44" s="12"/>
      <c r="B44" s="3" t="s">
        <v>9</v>
      </c>
      <c r="C44" s="2" t="s">
        <v>124</v>
      </c>
      <c r="D44" s="2">
        <v>109000</v>
      </c>
      <c r="E44" s="8">
        <f t="shared" si="0"/>
        <v>20.006963788300833</v>
      </c>
      <c r="F44" s="1"/>
      <c r="G44" s="1"/>
      <c r="H44" s="4"/>
      <c r="I44" s="11"/>
    </row>
    <row r="45" spans="1:9" ht="12.75">
      <c r="A45" s="12"/>
      <c r="B45" s="3" t="s">
        <v>10</v>
      </c>
      <c r="C45" s="2" t="s">
        <v>125</v>
      </c>
      <c r="D45" s="2">
        <v>135600</v>
      </c>
      <c r="E45" s="8">
        <f t="shared" si="0"/>
        <v>25.564066852367688</v>
      </c>
      <c r="F45" s="1"/>
      <c r="G45" s="1"/>
      <c r="H45" s="4"/>
      <c r="I45" s="11"/>
    </row>
    <row r="46" spans="1:9" ht="12.75">
      <c r="A46" s="12"/>
      <c r="B46" s="3" t="s">
        <v>11</v>
      </c>
      <c r="C46" s="2" t="s">
        <v>126</v>
      </c>
      <c r="D46" s="2">
        <v>130400</v>
      </c>
      <c r="E46" s="8">
        <f t="shared" si="0"/>
        <v>24.477715877437326</v>
      </c>
      <c r="F46" s="1"/>
      <c r="G46" s="1"/>
      <c r="H46" s="4">
        <f>SUM(E43:E46)</f>
        <v>153.98328690807801</v>
      </c>
      <c r="I46" s="11"/>
    </row>
    <row r="47" spans="1:9" ht="12.75">
      <c r="A47" s="12" t="s">
        <v>127</v>
      </c>
      <c r="B47" s="3" t="s">
        <v>12</v>
      </c>
      <c r="C47" s="2" t="s">
        <v>128</v>
      </c>
      <c r="D47" s="2">
        <v>258400</v>
      </c>
      <c r="E47" s="8">
        <f t="shared" si="0"/>
        <v>51.21866295264624</v>
      </c>
      <c r="F47" s="2"/>
      <c r="G47" s="1"/>
      <c r="H47" s="4"/>
      <c r="I47" s="11"/>
    </row>
    <row r="48" spans="1:9" ht="12.75">
      <c r="A48" s="12"/>
      <c r="B48" s="3" t="s">
        <v>13</v>
      </c>
      <c r="C48" s="2" t="s">
        <v>129</v>
      </c>
      <c r="D48" s="2">
        <v>258400</v>
      </c>
      <c r="E48" s="8">
        <f t="shared" si="0"/>
        <v>51.21866295264624</v>
      </c>
      <c r="F48" s="1"/>
      <c r="G48" s="1"/>
      <c r="H48" s="4"/>
      <c r="I48" s="11"/>
    </row>
    <row r="49" spans="1:9" ht="12.75">
      <c r="A49" s="12"/>
      <c r="B49" s="3" t="s">
        <v>14</v>
      </c>
      <c r="C49" s="2" t="s">
        <v>130</v>
      </c>
      <c r="D49" s="2">
        <v>326000</v>
      </c>
      <c r="E49" s="8">
        <f t="shared" si="0"/>
        <v>65.34122562674094</v>
      </c>
      <c r="F49" s="1"/>
      <c r="G49" s="1"/>
      <c r="H49" s="4"/>
      <c r="I49" s="11"/>
    </row>
    <row r="50" spans="1:9" ht="12.75">
      <c r="A50" s="12"/>
      <c r="B50" s="3" t="s">
        <v>15</v>
      </c>
      <c r="C50" s="2" t="s">
        <v>131</v>
      </c>
      <c r="D50" s="2">
        <v>326000</v>
      </c>
      <c r="E50" s="8">
        <f t="shared" si="0"/>
        <v>65.34122562674094</v>
      </c>
      <c r="F50" s="1"/>
      <c r="G50" s="1"/>
      <c r="H50" s="4">
        <f>SUM(E47:E50)</f>
        <v>233.11977715877435</v>
      </c>
      <c r="I50" s="11"/>
    </row>
    <row r="51" spans="1:9" ht="12.75">
      <c r="A51" s="12" t="s">
        <v>76</v>
      </c>
      <c r="B51" s="5" t="s">
        <v>71</v>
      </c>
      <c r="C51" s="2" t="s">
        <v>132</v>
      </c>
      <c r="D51" s="2">
        <v>430000</v>
      </c>
      <c r="E51" s="8">
        <f t="shared" si="0"/>
        <v>87.06824512534818</v>
      </c>
      <c r="F51" s="1"/>
      <c r="G51" s="1"/>
      <c r="H51" s="4"/>
      <c r="I51" s="11"/>
    </row>
    <row r="52" spans="1:9" ht="12.75">
      <c r="A52" s="12"/>
      <c r="B52" s="5" t="s">
        <v>54</v>
      </c>
      <c r="C52" s="2" t="s">
        <v>133</v>
      </c>
      <c r="D52" s="2">
        <v>228320</v>
      </c>
      <c r="E52" s="8">
        <f t="shared" si="0"/>
        <v>44.93454038997214</v>
      </c>
      <c r="F52" s="1"/>
      <c r="G52" s="1"/>
      <c r="H52" s="4"/>
      <c r="I52" s="11"/>
    </row>
    <row r="53" spans="1:9" ht="12.75">
      <c r="A53" s="12"/>
      <c r="B53" s="5" t="s">
        <v>55</v>
      </c>
      <c r="C53" s="2" t="s">
        <v>151</v>
      </c>
      <c r="D53" s="2">
        <v>460200</v>
      </c>
      <c r="E53" s="8">
        <f t="shared" si="0"/>
        <v>93.37743732590529</v>
      </c>
      <c r="F53" s="1"/>
      <c r="G53" s="1"/>
      <c r="H53" s="4"/>
      <c r="I53" s="11"/>
    </row>
    <row r="54" spans="1:9" ht="12.75">
      <c r="A54" s="12"/>
      <c r="B54" s="5" t="s">
        <v>56</v>
      </c>
      <c r="C54" s="2" t="s">
        <v>152</v>
      </c>
      <c r="D54" s="2">
        <v>460200</v>
      </c>
      <c r="E54" s="8">
        <f t="shared" si="0"/>
        <v>93.37743732590529</v>
      </c>
      <c r="F54" s="1"/>
      <c r="G54" s="1"/>
      <c r="H54" s="4">
        <f>SUM(E51:E54)</f>
        <v>318.75766016713095</v>
      </c>
      <c r="I54" s="11"/>
    </row>
    <row r="55" spans="1:9" ht="12.75">
      <c r="A55" s="13" t="s">
        <v>77</v>
      </c>
      <c r="B55" s="5" t="s">
        <v>72</v>
      </c>
      <c r="C55" s="1" t="s">
        <v>135</v>
      </c>
      <c r="D55" s="2">
        <v>391520</v>
      </c>
      <c r="E55" s="8">
        <f t="shared" si="0"/>
        <v>79.0292479108635</v>
      </c>
      <c r="F55" s="1"/>
      <c r="G55" s="1"/>
      <c r="H55" s="4"/>
      <c r="I55" s="11"/>
    </row>
    <row r="56" spans="1:9" ht="12.75">
      <c r="A56" s="13"/>
      <c r="B56" s="5" t="s">
        <v>57</v>
      </c>
      <c r="C56" s="1" t="s">
        <v>136</v>
      </c>
      <c r="D56" s="1">
        <v>391520</v>
      </c>
      <c r="E56" s="8">
        <f t="shared" si="0"/>
        <v>79.0292479108635</v>
      </c>
      <c r="F56" s="1"/>
      <c r="G56" s="1"/>
      <c r="H56" s="4"/>
      <c r="I56" s="11"/>
    </row>
    <row r="57" spans="1:9" ht="12.75">
      <c r="A57" s="13"/>
      <c r="B57" s="5" t="s">
        <v>58</v>
      </c>
      <c r="C57" s="1" t="s">
        <v>137</v>
      </c>
      <c r="D57" s="1">
        <v>420200</v>
      </c>
      <c r="E57" s="8">
        <f t="shared" si="0"/>
        <v>85.0208913649025</v>
      </c>
      <c r="F57" s="1"/>
      <c r="G57" s="1"/>
      <c r="H57" s="4"/>
      <c r="I57" s="11"/>
    </row>
    <row r="58" spans="1:9" ht="12.75">
      <c r="A58" s="13"/>
      <c r="B58" s="5" t="s">
        <v>59</v>
      </c>
      <c r="C58" s="1" t="s">
        <v>138</v>
      </c>
      <c r="D58" s="1">
        <v>228320</v>
      </c>
      <c r="E58" s="8">
        <f t="shared" si="0"/>
        <v>44.93454038997214</v>
      </c>
      <c r="F58" s="1"/>
      <c r="G58" s="1"/>
      <c r="H58" s="4">
        <f>SUM(E55:E58)</f>
        <v>288.01392757660165</v>
      </c>
      <c r="I58" s="11"/>
    </row>
    <row r="59" spans="1:9" ht="12.75">
      <c r="A59" s="13" t="s">
        <v>139</v>
      </c>
      <c r="B59" s="5" t="s">
        <v>73</v>
      </c>
      <c r="C59" s="1" t="s">
        <v>140</v>
      </c>
      <c r="D59" s="1">
        <v>284200</v>
      </c>
      <c r="E59" s="8">
        <f t="shared" si="0"/>
        <v>56.608635097493035</v>
      </c>
      <c r="F59" s="1"/>
      <c r="G59" s="1"/>
      <c r="H59" s="4"/>
      <c r="I59" s="11"/>
    </row>
    <row r="60" spans="1:9" ht="12.75">
      <c r="A60" s="13"/>
      <c r="B60" s="5" t="s">
        <v>60</v>
      </c>
      <c r="C60" s="1" t="s">
        <v>141</v>
      </c>
      <c r="D60" s="1">
        <v>430000</v>
      </c>
      <c r="E60" s="8">
        <f t="shared" si="0"/>
        <v>87.06824512534818</v>
      </c>
      <c r="F60" s="1"/>
      <c r="G60" s="1"/>
      <c r="H60" s="4"/>
      <c r="I60" s="11"/>
    </row>
    <row r="61" spans="1:9" ht="12.75">
      <c r="A61" s="13"/>
      <c r="B61" s="5" t="s">
        <v>61</v>
      </c>
      <c r="C61" s="1" t="s">
        <v>153</v>
      </c>
      <c r="D61" s="1">
        <v>482000</v>
      </c>
      <c r="E61" s="8">
        <f t="shared" si="0"/>
        <v>97.9317548746518</v>
      </c>
      <c r="F61" s="1"/>
      <c r="G61" s="1"/>
      <c r="H61" s="4"/>
      <c r="I61" s="11"/>
    </row>
    <row r="62" spans="1:9" ht="12.75">
      <c r="A62" s="13"/>
      <c r="B62" s="5" t="s">
        <v>62</v>
      </c>
      <c r="C62" s="1" t="s">
        <v>142</v>
      </c>
      <c r="D62" s="1">
        <v>284200</v>
      </c>
      <c r="E62" s="8">
        <f t="shared" si="0"/>
        <v>56.608635097493035</v>
      </c>
      <c r="F62" s="1"/>
      <c r="G62" s="1"/>
      <c r="H62" s="4">
        <f>SUM(E59:E62)</f>
        <v>298.21727019498604</v>
      </c>
      <c r="I62" s="11"/>
    </row>
    <row r="63" spans="1:9" ht="12.75">
      <c r="A63" s="13" t="s">
        <v>78</v>
      </c>
      <c r="B63" s="5" t="s">
        <v>74</v>
      </c>
      <c r="C63" s="1" t="s">
        <v>143</v>
      </c>
      <c r="D63" s="1">
        <v>188200</v>
      </c>
      <c r="E63" s="8">
        <f t="shared" si="0"/>
        <v>36.552924791086355</v>
      </c>
      <c r="F63" s="1"/>
      <c r="G63" s="1"/>
      <c r="H63" s="4"/>
      <c r="I63" s="11"/>
    </row>
    <row r="64" spans="1:9" ht="12.75">
      <c r="A64" s="13"/>
      <c r="B64" s="5" t="s">
        <v>63</v>
      </c>
      <c r="C64" s="1" t="s">
        <v>144</v>
      </c>
      <c r="D64" s="1">
        <v>251400</v>
      </c>
      <c r="E64" s="8">
        <f t="shared" si="0"/>
        <v>49.75626740947075</v>
      </c>
      <c r="F64" s="1"/>
      <c r="G64" s="1"/>
      <c r="H64" s="4"/>
      <c r="I64" s="11"/>
    </row>
    <row r="65" spans="1:9" ht="12.75">
      <c r="A65" s="13"/>
      <c r="B65" s="5" t="s">
        <v>64</v>
      </c>
      <c r="C65" s="1" t="s">
        <v>145</v>
      </c>
      <c r="D65" s="1">
        <v>188200</v>
      </c>
      <c r="E65" s="8">
        <f t="shared" si="0"/>
        <v>36.552924791086355</v>
      </c>
      <c r="F65" s="1"/>
      <c r="G65" s="1"/>
      <c r="H65" s="4"/>
      <c r="I65" s="11"/>
    </row>
    <row r="66" spans="1:9" ht="12.75">
      <c r="A66" s="13"/>
      <c r="B66" s="5" t="s">
        <v>65</v>
      </c>
      <c r="C66" s="1" t="s">
        <v>146</v>
      </c>
      <c r="D66" s="1">
        <v>145800</v>
      </c>
      <c r="E66" s="8">
        <f t="shared" si="0"/>
        <v>27.694986072423397</v>
      </c>
      <c r="F66" s="1"/>
      <c r="G66" s="1"/>
      <c r="H66" s="4">
        <f>SUM(E63:E66)</f>
        <v>150.55710306406687</v>
      </c>
      <c r="I66" s="11"/>
    </row>
    <row r="67" spans="1:9" ht="12.75">
      <c r="A67" s="13" t="s">
        <v>147</v>
      </c>
      <c r="B67" s="5" t="s">
        <v>75</v>
      </c>
      <c r="C67" s="1" t="s">
        <v>156</v>
      </c>
      <c r="D67" s="1">
        <v>204800</v>
      </c>
      <c r="E67" s="8">
        <f t="shared" si="0"/>
        <v>40.02089136490251</v>
      </c>
      <c r="F67" s="1"/>
      <c r="G67" s="1"/>
      <c r="H67" s="4"/>
      <c r="I67" s="11"/>
    </row>
    <row r="68" spans="1:9" ht="12.75">
      <c r="A68" s="13"/>
      <c r="B68" s="5" t="s">
        <v>66</v>
      </c>
      <c r="C68" s="1" t="s">
        <v>157</v>
      </c>
      <c r="D68" s="1">
        <v>204800</v>
      </c>
      <c r="E68" s="8">
        <f t="shared" si="0"/>
        <v>40.02089136490251</v>
      </c>
      <c r="F68" s="1"/>
      <c r="G68" s="1"/>
      <c r="H68" s="4"/>
      <c r="I68" s="11"/>
    </row>
    <row r="69" spans="1:9" ht="12.75">
      <c r="A69" s="13"/>
      <c r="B69" s="5" t="s">
        <v>67</v>
      </c>
      <c r="C69" s="1" t="s">
        <v>155</v>
      </c>
      <c r="D69" s="1">
        <v>61100</v>
      </c>
      <c r="E69" s="8">
        <f t="shared" si="0"/>
        <v>10</v>
      </c>
      <c r="F69" s="1"/>
      <c r="G69" s="1"/>
      <c r="H69" s="4"/>
      <c r="I69" s="11"/>
    </row>
    <row r="70" spans="1:9" ht="12.75">
      <c r="A70" s="13"/>
      <c r="B70" s="5" t="s">
        <v>68</v>
      </c>
      <c r="C70" s="1" t="s">
        <v>148</v>
      </c>
      <c r="D70" s="1">
        <v>61100</v>
      </c>
      <c r="E70" s="8">
        <f t="shared" si="0"/>
        <v>10</v>
      </c>
      <c r="F70" s="1"/>
      <c r="G70" s="1"/>
      <c r="H70" s="4">
        <f>SUM(E67:E70)</f>
        <v>100.04178272980502</v>
      </c>
      <c r="I70" s="11"/>
    </row>
    <row r="71" spans="1:9" ht="12.75">
      <c r="A71" s="13"/>
      <c r="B71" s="5"/>
      <c r="C71" s="1"/>
      <c r="D71" s="1"/>
      <c r="E71" s="8"/>
      <c r="F71" s="1"/>
      <c r="G71" s="1"/>
      <c r="H71" s="4"/>
      <c r="I71" s="11"/>
    </row>
    <row r="72" spans="1:9" ht="12.75">
      <c r="A72" s="13"/>
      <c r="B72" s="5"/>
      <c r="C72" s="1"/>
      <c r="D72" s="1"/>
      <c r="E72" s="8"/>
      <c r="F72" s="1"/>
      <c r="G72" s="1"/>
      <c r="H72" s="4"/>
      <c r="I72" s="11"/>
    </row>
    <row r="73" spans="1:9" ht="12.75">
      <c r="A73" s="13"/>
      <c r="B73" s="5"/>
      <c r="C73" s="1"/>
      <c r="D73" s="1"/>
      <c r="E73" s="8"/>
      <c r="F73" s="1"/>
      <c r="G73" s="1"/>
      <c r="H73" s="4"/>
      <c r="I73" s="11"/>
    </row>
    <row r="74" spans="1:9" ht="12.75">
      <c r="A74" s="13"/>
      <c r="B74" s="5"/>
      <c r="C74" s="1"/>
      <c r="D74" s="1"/>
      <c r="E74" s="8"/>
      <c r="F74" s="1"/>
      <c r="G74" s="1"/>
      <c r="H74" s="4"/>
      <c r="I74" s="11"/>
    </row>
    <row r="75" spans="1:9" ht="12.75">
      <c r="A75" s="13"/>
      <c r="B75" s="5"/>
      <c r="C75" s="1"/>
      <c r="D75" s="1"/>
      <c r="E75" s="8"/>
      <c r="F75" s="1"/>
      <c r="G75" s="1"/>
      <c r="H75" s="4"/>
      <c r="I75" s="11"/>
    </row>
    <row r="76" spans="1:9" ht="12.75">
      <c r="A76" s="13"/>
      <c r="B76" s="5"/>
      <c r="C76" s="1"/>
      <c r="D76" s="1"/>
      <c r="E76" s="8"/>
      <c r="F76" s="1"/>
      <c r="G76" s="1"/>
      <c r="H76" s="4"/>
      <c r="I76" s="11"/>
    </row>
    <row r="77" spans="1:9" ht="12.75">
      <c r="A77" s="13"/>
      <c r="B77" s="5"/>
      <c r="C77" s="1"/>
      <c r="D77" s="1"/>
      <c r="E77" s="8"/>
      <c r="F77" s="1"/>
      <c r="G77" s="1"/>
      <c r="H77" s="4"/>
      <c r="I77" s="11"/>
    </row>
    <row r="78" spans="1:9" ht="12.75">
      <c r="A78" s="13"/>
      <c r="B78" s="5"/>
      <c r="C78" s="1"/>
      <c r="D78" s="1"/>
      <c r="E78" s="8"/>
      <c r="F78" s="1"/>
      <c r="G78" s="1"/>
      <c r="H78" s="4"/>
      <c r="I78" s="11"/>
    </row>
    <row r="79" spans="1:9" ht="12.75">
      <c r="A79" s="13"/>
      <c r="B79" s="5"/>
      <c r="C79" s="1"/>
      <c r="D79" s="1"/>
      <c r="E79" s="8"/>
      <c r="F79" s="1"/>
      <c r="G79" s="1"/>
      <c r="H79" s="4"/>
      <c r="I79" s="11"/>
    </row>
    <row r="80" spans="1:9" ht="12.75">
      <c r="A80" s="13"/>
      <c r="B80" s="5"/>
      <c r="C80" s="1"/>
      <c r="D80" s="1"/>
      <c r="E80" s="8"/>
      <c r="F80" s="1"/>
      <c r="G80" s="1"/>
      <c r="H80" s="4"/>
      <c r="I80" s="11"/>
    </row>
    <row r="81" spans="1:9" ht="12.75">
      <c r="A81" s="13"/>
      <c r="B81" s="5"/>
      <c r="C81" s="1"/>
      <c r="D81" s="1"/>
      <c r="E81" s="8"/>
      <c r="F81" s="1"/>
      <c r="G81" s="1"/>
      <c r="H81" s="4"/>
      <c r="I81" s="11"/>
    </row>
    <row r="82" spans="1:9" ht="12.75">
      <c r="A82" s="13"/>
      <c r="B82" s="5"/>
      <c r="C82" s="1"/>
      <c r="D82" s="1"/>
      <c r="E82" s="8"/>
      <c r="F82" s="1"/>
      <c r="G82" s="1"/>
      <c r="H82" s="4"/>
      <c r="I82" s="11"/>
    </row>
    <row r="83" spans="1:9" ht="12.75">
      <c r="A83" s="13"/>
      <c r="B83" s="5"/>
      <c r="C83" s="1"/>
      <c r="D83" s="1"/>
      <c r="E83" s="8"/>
      <c r="F83" s="1"/>
      <c r="G83" s="1"/>
      <c r="H83" s="4"/>
      <c r="I83" s="11"/>
    </row>
    <row r="84" spans="1:9" ht="12.75">
      <c r="A84" s="13"/>
      <c r="B84" s="5"/>
      <c r="C84" s="1"/>
      <c r="D84" s="1"/>
      <c r="E84" s="8"/>
      <c r="F84" s="1"/>
      <c r="G84" s="1"/>
      <c r="H84" s="4"/>
      <c r="I84" s="11"/>
    </row>
    <row r="85" spans="1:9" ht="12.75">
      <c r="A85" s="13"/>
      <c r="B85" s="5"/>
      <c r="C85" s="1"/>
      <c r="D85" s="1"/>
      <c r="E85" s="8"/>
      <c r="F85" s="1"/>
      <c r="G85" s="1"/>
      <c r="H85" s="4"/>
      <c r="I85" s="11"/>
    </row>
    <row r="86" spans="1:9" ht="12.75">
      <c r="A86" s="13"/>
      <c r="B86" s="5"/>
      <c r="C86" s="1"/>
      <c r="D86" s="1"/>
      <c r="E86" s="8"/>
      <c r="F86" s="1"/>
      <c r="G86" s="1"/>
      <c r="H86" s="4"/>
      <c r="I86" s="11"/>
    </row>
    <row r="87" spans="1:9" ht="12.75">
      <c r="A87" s="13"/>
      <c r="B87" s="5"/>
      <c r="C87" s="1"/>
      <c r="D87" s="1"/>
      <c r="E87" s="8"/>
      <c r="F87" s="1"/>
      <c r="G87" s="1"/>
      <c r="H87" s="4"/>
      <c r="I87" s="11"/>
    </row>
    <row r="88" spans="1:9" ht="12.75">
      <c r="A88" s="13"/>
      <c r="B88" s="5"/>
      <c r="C88" s="1"/>
      <c r="D88" s="1"/>
      <c r="E88" s="8"/>
      <c r="F88" s="1"/>
      <c r="G88" s="1"/>
      <c r="H88" s="4"/>
      <c r="I88" s="11"/>
    </row>
    <row r="89" spans="1:9" ht="12.75">
      <c r="A89" s="13"/>
      <c r="B89" s="5"/>
      <c r="C89" s="1"/>
      <c r="D89" s="1"/>
      <c r="E89" s="8"/>
      <c r="F89" s="1"/>
      <c r="G89" s="1"/>
      <c r="H89" s="4"/>
      <c r="I89" s="11"/>
    </row>
    <row r="90" spans="1:9" ht="12.75">
      <c r="A90" s="13"/>
      <c r="B90" s="5"/>
      <c r="C90" s="1"/>
      <c r="D90" s="1"/>
      <c r="E90" s="8"/>
      <c r="F90" s="1"/>
      <c r="G90" s="1"/>
      <c r="H90" s="4"/>
      <c r="I90" s="11"/>
    </row>
    <row r="91" spans="1:9" ht="12.75">
      <c r="A91" s="13"/>
      <c r="B91" s="5"/>
      <c r="C91" s="1"/>
      <c r="D91" s="1"/>
      <c r="E91" s="8"/>
      <c r="F91" s="1"/>
      <c r="G91" s="1"/>
      <c r="H91" s="4"/>
      <c r="I91" s="11"/>
    </row>
    <row r="92" spans="1:9" ht="12.75">
      <c r="A92" s="13"/>
      <c r="B92" s="5"/>
      <c r="C92" s="1"/>
      <c r="D92" s="1"/>
      <c r="E92" s="8"/>
      <c r="F92" s="1"/>
      <c r="G92" s="1"/>
      <c r="H92" s="4"/>
      <c r="I92" s="11"/>
    </row>
    <row r="93" spans="1:9" ht="12.75">
      <c r="A93" s="13"/>
      <c r="B93" s="5"/>
      <c r="C93" s="1"/>
      <c r="D93" s="1"/>
      <c r="E93" s="8"/>
      <c r="F93" s="1"/>
      <c r="G93" s="1"/>
      <c r="H93" s="4"/>
      <c r="I93" s="11"/>
    </row>
    <row r="94" spans="1:9" ht="12.75">
      <c r="A94" s="13"/>
      <c r="B94" s="5"/>
      <c r="C94" s="1"/>
      <c r="D94" s="1"/>
      <c r="E94" s="8"/>
      <c r="F94" s="1"/>
      <c r="G94" s="1"/>
      <c r="H94" s="4"/>
      <c r="I94" s="11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</sheetData>
  <sheetProtection/>
  <mergeCells count="4">
    <mergeCell ref="D1:I1"/>
    <mergeCell ref="A1:A2"/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31">
      <selection activeCell="H3" sqref="H3:H70"/>
    </sheetView>
  </sheetViews>
  <sheetFormatPr defaultColWidth="9.00390625" defaultRowHeight="12.75"/>
  <cols>
    <col min="1" max="1" width="13.625" style="0" customWidth="1"/>
    <col min="3" max="3" width="26.25390625" style="0" customWidth="1"/>
    <col min="4" max="4" width="15.00390625" style="0" customWidth="1"/>
    <col min="6" max="7" width="0" style="0" hidden="1" customWidth="1"/>
    <col min="8" max="8" width="10.75390625" style="0" customWidth="1"/>
  </cols>
  <sheetData>
    <row r="1" spans="1:9" ht="12.75" customHeight="1" thickTop="1">
      <c r="A1" s="42"/>
      <c r="B1" s="44" t="s">
        <v>0</v>
      </c>
      <c r="C1" s="44" t="s">
        <v>1</v>
      </c>
      <c r="D1" s="40" t="s">
        <v>177</v>
      </c>
      <c r="E1" s="40"/>
      <c r="F1" s="40"/>
      <c r="G1" s="40"/>
      <c r="H1" s="40"/>
      <c r="I1" s="41"/>
    </row>
    <row r="2" spans="1:9" ht="26.25" thickBot="1">
      <c r="A2" s="43"/>
      <c r="B2" s="45"/>
      <c r="C2" s="45"/>
      <c r="D2" s="18" t="s">
        <v>2</v>
      </c>
      <c r="E2" s="18" t="s">
        <v>3</v>
      </c>
      <c r="F2" s="14"/>
      <c r="G2" s="14"/>
      <c r="H2" s="19" t="s">
        <v>70</v>
      </c>
      <c r="I2" s="15" t="s">
        <v>69</v>
      </c>
    </row>
    <row r="3" spans="1:12" ht="13.5" thickTop="1">
      <c r="A3" s="16" t="s">
        <v>84</v>
      </c>
      <c r="B3" s="6" t="s">
        <v>52</v>
      </c>
      <c r="C3" s="7" t="s">
        <v>85</v>
      </c>
      <c r="D3" s="7">
        <v>2135</v>
      </c>
      <c r="E3" s="8">
        <f>IF(D3&lt;&gt;"",D3*$L$3+$L$4,0)</f>
        <v>35.14053080717137</v>
      </c>
      <c r="F3" s="9"/>
      <c r="G3" s="9"/>
      <c r="H3" s="9"/>
      <c r="I3" s="17"/>
      <c r="K3" s="9">
        <f>MAX(D3:D70)</f>
        <v>11340</v>
      </c>
      <c r="L3" s="9">
        <f>90/(K3-K4)</f>
        <v>0.007046112894386597</v>
      </c>
    </row>
    <row r="4" spans="1:12" ht="12.75">
      <c r="A4" s="12"/>
      <c r="B4" s="3" t="s">
        <v>17</v>
      </c>
      <c r="C4" s="2" t="s">
        <v>86</v>
      </c>
      <c r="D4" s="2">
        <v>3810</v>
      </c>
      <c r="E4" s="8">
        <f aca="true" t="shared" si="0" ref="E4:E70">IF(D4&lt;&gt;"",D4*$L$3+$L$4,0)</f>
        <v>46.94276990526893</v>
      </c>
      <c r="F4" s="1"/>
      <c r="G4" s="1"/>
      <c r="H4" s="1"/>
      <c r="I4" s="11"/>
      <c r="K4" s="1">
        <f>MIN(D3:D70)</f>
        <v>-1433</v>
      </c>
      <c r="L4" s="1">
        <f>10-L3*K4</f>
        <v>20.097079777655992</v>
      </c>
    </row>
    <row r="5" spans="1:9" ht="12.75">
      <c r="A5" s="12"/>
      <c r="B5" s="3" t="s">
        <v>18</v>
      </c>
      <c r="C5" s="2" t="s">
        <v>87</v>
      </c>
      <c r="D5" s="2">
        <v>-1433</v>
      </c>
      <c r="E5" s="8">
        <f t="shared" si="0"/>
        <v>9.999999999999998</v>
      </c>
      <c r="F5" s="1"/>
      <c r="G5" s="1"/>
      <c r="H5" s="1"/>
      <c r="I5" s="11"/>
    </row>
    <row r="6" spans="1:9" ht="12.75">
      <c r="A6" s="12"/>
      <c r="B6" s="3" t="s">
        <v>19</v>
      </c>
      <c r="C6" s="2" t="s">
        <v>88</v>
      </c>
      <c r="D6" s="2">
        <v>3810</v>
      </c>
      <c r="E6" s="8">
        <f t="shared" si="0"/>
        <v>46.94276990526893</v>
      </c>
      <c r="F6" s="1"/>
      <c r="G6" s="1"/>
      <c r="H6" s="4">
        <f>SUM(E3:E6)</f>
        <v>139.02607061770925</v>
      </c>
      <c r="I6" s="11"/>
    </row>
    <row r="7" spans="1:9" ht="12.75">
      <c r="A7" s="12" t="s">
        <v>89</v>
      </c>
      <c r="B7" s="3" t="s">
        <v>20</v>
      </c>
      <c r="C7" s="2" t="s">
        <v>90</v>
      </c>
      <c r="D7" s="2">
        <v>3532</v>
      </c>
      <c r="E7" s="8">
        <f t="shared" si="0"/>
        <v>44.98395052062945</v>
      </c>
      <c r="F7" s="1"/>
      <c r="G7" s="1"/>
      <c r="H7" s="4"/>
      <c r="I7" s="11"/>
    </row>
    <row r="8" spans="1:9" ht="12.75">
      <c r="A8" s="12"/>
      <c r="B8" s="3" t="s">
        <v>21</v>
      </c>
      <c r="C8" s="2" t="s">
        <v>91</v>
      </c>
      <c r="D8" s="2">
        <v>4925</v>
      </c>
      <c r="E8" s="8">
        <f t="shared" si="0"/>
        <v>54.79918578250998</v>
      </c>
      <c r="F8" s="1"/>
      <c r="G8" s="1"/>
      <c r="H8" s="4"/>
      <c r="I8" s="11"/>
    </row>
    <row r="9" spans="1:9" ht="12.75">
      <c r="A9" s="12"/>
      <c r="B9" s="3" t="s">
        <v>22</v>
      </c>
      <c r="C9" s="2" t="s">
        <v>92</v>
      </c>
      <c r="D9" s="2">
        <v>-718</v>
      </c>
      <c r="E9" s="8">
        <f t="shared" si="0"/>
        <v>15.037970719486415</v>
      </c>
      <c r="F9" s="1"/>
      <c r="G9" s="1"/>
      <c r="H9" s="4"/>
      <c r="I9" s="11"/>
    </row>
    <row r="10" spans="1:9" ht="12.75">
      <c r="A10" s="12"/>
      <c r="B10" s="3" t="s">
        <v>23</v>
      </c>
      <c r="C10" s="2" t="s">
        <v>93</v>
      </c>
      <c r="D10" s="2">
        <v>-718</v>
      </c>
      <c r="E10" s="8">
        <f t="shared" si="0"/>
        <v>15.037970719486415</v>
      </c>
      <c r="F10" s="1"/>
      <c r="G10" s="1"/>
      <c r="H10" s="4">
        <f>SUM(E7:E10)</f>
        <v>129.85907774211225</v>
      </c>
      <c r="I10" s="11"/>
    </row>
    <row r="11" spans="1:9" ht="12.75">
      <c r="A11" s="12" t="s">
        <v>94</v>
      </c>
      <c r="B11" s="3" t="s">
        <v>24</v>
      </c>
      <c r="C11" s="2" t="s">
        <v>174</v>
      </c>
      <c r="D11" s="2">
        <v>4925</v>
      </c>
      <c r="E11" s="8">
        <f t="shared" si="0"/>
        <v>54.79918578250998</v>
      </c>
      <c r="F11" s="1"/>
      <c r="G11" s="1"/>
      <c r="H11" s="4"/>
      <c r="I11" s="11"/>
    </row>
    <row r="12" spans="1:9" ht="12.75">
      <c r="A12" s="12"/>
      <c r="B12" s="3" t="s">
        <v>25</v>
      </c>
      <c r="C12" s="2" t="s">
        <v>95</v>
      </c>
      <c r="D12" s="2">
        <v>4956</v>
      </c>
      <c r="E12" s="8">
        <f t="shared" si="0"/>
        <v>55.017615282235965</v>
      </c>
      <c r="F12" s="1"/>
      <c r="G12" s="1"/>
      <c r="H12" s="4"/>
      <c r="I12" s="11"/>
    </row>
    <row r="13" spans="1:9" ht="12.75">
      <c r="A13" s="12"/>
      <c r="B13" s="3" t="s">
        <v>26</v>
      </c>
      <c r="C13" s="2" t="s">
        <v>96</v>
      </c>
      <c r="D13" s="2">
        <v>2135</v>
      </c>
      <c r="E13" s="8">
        <f t="shared" si="0"/>
        <v>35.14053080717137</v>
      </c>
      <c r="F13" s="1"/>
      <c r="G13" s="1"/>
      <c r="H13" s="4"/>
      <c r="I13" s="11"/>
    </row>
    <row r="14" spans="1:9" ht="12.75">
      <c r="A14" s="12"/>
      <c r="B14" s="3" t="s">
        <v>27</v>
      </c>
      <c r="C14" s="2" t="s">
        <v>97</v>
      </c>
      <c r="D14" s="2">
        <v>4956</v>
      </c>
      <c r="E14" s="8">
        <f t="shared" si="0"/>
        <v>55.017615282235965</v>
      </c>
      <c r="F14" s="1"/>
      <c r="G14" s="1"/>
      <c r="H14" s="4">
        <f>SUM(E11:E14)</f>
        <v>199.97494715415328</v>
      </c>
      <c r="I14" s="11"/>
    </row>
    <row r="15" spans="1:9" ht="12.75">
      <c r="A15" s="12" t="s">
        <v>98</v>
      </c>
      <c r="B15" s="3" t="s">
        <v>28</v>
      </c>
      <c r="C15" s="2" t="s">
        <v>167</v>
      </c>
      <c r="D15" s="2">
        <v>6731</v>
      </c>
      <c r="E15" s="8">
        <f t="shared" si="0"/>
        <v>67.52446566977218</v>
      </c>
      <c r="F15" s="1"/>
      <c r="G15" s="1"/>
      <c r="H15" s="4"/>
      <c r="I15" s="11"/>
    </row>
    <row r="16" spans="1:9" ht="12.75">
      <c r="A16" s="12"/>
      <c r="B16" s="3" t="s">
        <v>29</v>
      </c>
      <c r="C16" s="2" t="s">
        <v>99</v>
      </c>
      <c r="D16" s="2">
        <v>6731</v>
      </c>
      <c r="E16" s="8">
        <f t="shared" si="0"/>
        <v>67.52446566977218</v>
      </c>
      <c r="F16" s="1"/>
      <c r="G16" s="1"/>
      <c r="H16" s="4"/>
      <c r="I16" s="11"/>
    </row>
    <row r="17" spans="1:9" ht="12.75">
      <c r="A17" s="12"/>
      <c r="B17" s="3" t="s">
        <v>30</v>
      </c>
      <c r="C17" s="2" t="s">
        <v>100</v>
      </c>
      <c r="D17" s="2"/>
      <c r="E17" s="8">
        <f t="shared" si="0"/>
        <v>0</v>
      </c>
      <c r="F17" s="1"/>
      <c r="G17" s="1"/>
      <c r="H17" s="4"/>
      <c r="I17" s="11"/>
    </row>
    <row r="18" spans="1:9" ht="12.75">
      <c r="A18" s="12"/>
      <c r="B18" s="3" t="s">
        <v>31</v>
      </c>
      <c r="C18" s="2" t="s">
        <v>101</v>
      </c>
      <c r="D18" s="2"/>
      <c r="E18" s="8">
        <f t="shared" si="0"/>
        <v>0</v>
      </c>
      <c r="F18" s="1"/>
      <c r="G18" s="1"/>
      <c r="H18" s="4">
        <f>SUM(E15:E18)</f>
        <v>135.04893133954437</v>
      </c>
      <c r="I18" s="11"/>
    </row>
    <row r="19" spans="1:9" ht="12.75">
      <c r="A19" s="12" t="s">
        <v>102</v>
      </c>
      <c r="B19" s="3" t="s">
        <v>32</v>
      </c>
      <c r="C19" s="2" t="s">
        <v>103</v>
      </c>
      <c r="D19" s="2">
        <v>-1433</v>
      </c>
      <c r="E19" s="8">
        <f t="shared" si="0"/>
        <v>9.999999999999998</v>
      </c>
      <c r="F19" s="1"/>
      <c r="G19" s="1"/>
      <c r="H19" s="4"/>
      <c r="I19" s="11"/>
    </row>
    <row r="20" spans="1:9" ht="12.75">
      <c r="A20" s="12"/>
      <c r="B20" s="3" t="s">
        <v>33</v>
      </c>
      <c r="C20" s="2" t="s">
        <v>104</v>
      </c>
      <c r="D20" s="2">
        <v>3532</v>
      </c>
      <c r="E20" s="8">
        <f t="shared" si="0"/>
        <v>44.98395052062945</v>
      </c>
      <c r="F20" s="1"/>
      <c r="G20" s="1"/>
      <c r="H20" s="4"/>
      <c r="I20" s="11"/>
    </row>
    <row r="21" spans="1:9" ht="12.75">
      <c r="A21" s="12"/>
      <c r="B21" s="3" t="s">
        <v>34</v>
      </c>
      <c r="C21" s="2" t="s">
        <v>105</v>
      </c>
      <c r="D21" s="2">
        <v>5016</v>
      </c>
      <c r="E21" s="8">
        <f t="shared" si="0"/>
        <v>55.440382055899164</v>
      </c>
      <c r="F21" s="1"/>
      <c r="G21" s="1"/>
      <c r="H21" s="4"/>
      <c r="I21" s="11"/>
    </row>
    <row r="22" spans="1:9" ht="12.75">
      <c r="A22" s="12"/>
      <c r="B22" s="3" t="s">
        <v>35</v>
      </c>
      <c r="C22" s="2" t="s">
        <v>150</v>
      </c>
      <c r="D22" s="2">
        <v>5016</v>
      </c>
      <c r="E22" s="8">
        <f t="shared" si="0"/>
        <v>55.440382055899164</v>
      </c>
      <c r="F22" s="1"/>
      <c r="G22" s="1"/>
      <c r="H22" s="4">
        <f>SUM(E19:E22)</f>
        <v>165.86471463242776</v>
      </c>
      <c r="I22" s="11"/>
    </row>
    <row r="23" spans="1:9" ht="12.75">
      <c r="A23" s="12" t="s">
        <v>106</v>
      </c>
      <c r="B23" s="3" t="s">
        <v>36</v>
      </c>
      <c r="C23" s="2" t="s">
        <v>166</v>
      </c>
      <c r="D23" s="2">
        <v>4882</v>
      </c>
      <c r="E23" s="8">
        <f t="shared" si="0"/>
        <v>54.49620292805136</v>
      </c>
      <c r="F23" s="1"/>
      <c r="G23" s="1"/>
      <c r="H23" s="4"/>
      <c r="I23" s="11"/>
    </row>
    <row r="24" spans="1:9" ht="12.75">
      <c r="A24" s="12"/>
      <c r="B24" s="3" t="s">
        <v>37</v>
      </c>
      <c r="C24" s="2" t="s">
        <v>108</v>
      </c>
      <c r="D24" s="2">
        <v>4714</v>
      </c>
      <c r="E24" s="8">
        <f t="shared" si="0"/>
        <v>53.31245596179441</v>
      </c>
      <c r="F24" s="1"/>
      <c r="G24" s="1"/>
      <c r="H24" s="4"/>
      <c r="I24" s="11"/>
    </row>
    <row r="25" spans="1:9" ht="12.75">
      <c r="A25" s="12"/>
      <c r="B25" s="3" t="s">
        <v>38</v>
      </c>
      <c r="C25" s="2" t="s">
        <v>109</v>
      </c>
      <c r="D25" s="2">
        <v>4882</v>
      </c>
      <c r="E25" s="8">
        <f t="shared" si="0"/>
        <v>54.49620292805136</v>
      </c>
      <c r="F25" s="1"/>
      <c r="G25" s="1"/>
      <c r="H25" s="4"/>
      <c r="I25" s="11"/>
    </row>
    <row r="26" spans="1:9" ht="12.75">
      <c r="A26" s="12"/>
      <c r="B26" s="3" t="s">
        <v>39</v>
      </c>
      <c r="C26" s="2" t="s">
        <v>110</v>
      </c>
      <c r="D26" s="2">
        <v>5816</v>
      </c>
      <c r="E26" s="8">
        <f t="shared" si="0"/>
        <v>61.07727237140844</v>
      </c>
      <c r="F26" s="1"/>
      <c r="G26" s="1"/>
      <c r="H26" s="4">
        <f>SUM(E23:E26)</f>
        <v>223.38213418930556</v>
      </c>
      <c r="I26" s="11"/>
    </row>
    <row r="27" spans="1:9" ht="12.75">
      <c r="A27" s="12" t="s">
        <v>160</v>
      </c>
      <c r="B27" s="3" t="s">
        <v>40</v>
      </c>
      <c r="C27" s="2" t="s">
        <v>158</v>
      </c>
      <c r="D27" s="2">
        <v>3737</v>
      </c>
      <c r="E27" s="8">
        <f t="shared" si="0"/>
        <v>46.428403663978706</v>
      </c>
      <c r="F27" s="1"/>
      <c r="G27" s="1"/>
      <c r="H27" s="4"/>
      <c r="I27" s="11"/>
    </row>
    <row r="28" spans="1:9" ht="12.75">
      <c r="A28" s="12"/>
      <c r="B28" s="3" t="s">
        <v>41</v>
      </c>
      <c r="C28" s="2" t="s">
        <v>111</v>
      </c>
      <c r="D28" s="2">
        <v>6107</v>
      </c>
      <c r="E28" s="8">
        <f t="shared" si="0"/>
        <v>63.127691223674944</v>
      </c>
      <c r="F28" s="1"/>
      <c r="G28" s="1"/>
      <c r="H28" s="4"/>
      <c r="I28" s="11"/>
    </row>
    <row r="29" spans="1:9" ht="12.75">
      <c r="A29" s="12"/>
      <c r="B29" s="3" t="s">
        <v>42</v>
      </c>
      <c r="C29" s="2" t="s">
        <v>159</v>
      </c>
      <c r="D29" s="2">
        <v>6138</v>
      </c>
      <c r="E29" s="8">
        <f t="shared" si="0"/>
        <v>63.34612072340092</v>
      </c>
      <c r="F29" s="1"/>
      <c r="G29" s="1"/>
      <c r="H29" s="4"/>
      <c r="I29" s="11"/>
    </row>
    <row r="30" spans="1:9" ht="12.75">
      <c r="A30" s="12"/>
      <c r="B30" s="3" t="s">
        <v>43</v>
      </c>
      <c r="C30" s="2" t="s">
        <v>112</v>
      </c>
      <c r="D30" s="2">
        <v>6107</v>
      </c>
      <c r="E30" s="8">
        <f t="shared" si="0"/>
        <v>63.127691223674944</v>
      </c>
      <c r="F30" s="1"/>
      <c r="G30" s="1"/>
      <c r="H30" s="4">
        <f>SUM(E27:E30)</f>
        <v>236.0299068347295</v>
      </c>
      <c r="I30" s="11"/>
    </row>
    <row r="31" spans="1:9" ht="12.75">
      <c r="A31" s="13" t="s">
        <v>161</v>
      </c>
      <c r="B31" s="3" t="s">
        <v>44</v>
      </c>
      <c r="C31" s="1" t="s">
        <v>162</v>
      </c>
      <c r="D31" s="1">
        <v>5816</v>
      </c>
      <c r="E31" s="8">
        <f>IF(D31&lt;&gt;"",D31*$L$3+$L$4,0)</f>
        <v>61.07727237140844</v>
      </c>
      <c r="F31" s="1"/>
      <c r="G31" s="1"/>
      <c r="H31" s="4"/>
      <c r="I31" s="11"/>
    </row>
    <row r="32" spans="1:9" ht="12.75">
      <c r="A32" s="13"/>
      <c r="B32" s="3" t="s">
        <v>45</v>
      </c>
      <c r="C32" s="1" t="s">
        <v>163</v>
      </c>
      <c r="D32" s="1">
        <v>6746</v>
      </c>
      <c r="E32" s="8">
        <f>IF(D32&lt;&gt;"",D32*$L$3+$L$4,0)</f>
        <v>67.63015736318798</v>
      </c>
      <c r="F32" s="1"/>
      <c r="G32" s="1"/>
      <c r="H32" s="4"/>
      <c r="I32" s="11"/>
    </row>
    <row r="33" spans="1:9" ht="12.75">
      <c r="A33" s="13"/>
      <c r="B33" s="3" t="s">
        <v>46</v>
      </c>
      <c r="C33" s="1" t="s">
        <v>164</v>
      </c>
      <c r="D33" s="1">
        <v>4714</v>
      </c>
      <c r="E33" s="8">
        <f>IF(D33&lt;&gt;"",D33*$L$3+$L$4,0)</f>
        <v>53.31245596179441</v>
      </c>
      <c r="F33" s="1"/>
      <c r="G33" s="1"/>
      <c r="H33" s="4"/>
      <c r="I33" s="11"/>
    </row>
    <row r="34" spans="1:9" ht="12.75">
      <c r="A34" s="13"/>
      <c r="B34" s="3" t="s">
        <v>47</v>
      </c>
      <c r="C34" s="1" t="s">
        <v>165</v>
      </c>
      <c r="D34" s="1">
        <v>6746</v>
      </c>
      <c r="E34" s="8">
        <f>IF(D34&lt;&gt;"",D34*$L$3+$L$4,0)</f>
        <v>67.63015736318798</v>
      </c>
      <c r="F34" s="1"/>
      <c r="G34" s="1"/>
      <c r="H34" s="4">
        <f>SUM(E31:E34)</f>
        <v>249.6500430595788</v>
      </c>
      <c r="I34" s="11"/>
    </row>
    <row r="35" spans="1:9" ht="12.75">
      <c r="A35" s="12" t="s">
        <v>113</v>
      </c>
      <c r="B35" s="3" t="s">
        <v>48</v>
      </c>
      <c r="C35" s="2" t="s">
        <v>114</v>
      </c>
      <c r="D35" s="2">
        <v>860</v>
      </c>
      <c r="E35" s="8">
        <f t="shared" si="0"/>
        <v>26.156736866828467</v>
      </c>
      <c r="F35" s="1"/>
      <c r="G35" s="1"/>
      <c r="H35" s="4"/>
      <c r="I35" s="11"/>
    </row>
    <row r="36" spans="1:9" ht="12.75">
      <c r="A36" s="12"/>
      <c r="B36" s="3" t="s">
        <v>49</v>
      </c>
      <c r="C36" s="2" t="s">
        <v>115</v>
      </c>
      <c r="D36" s="2">
        <v>860</v>
      </c>
      <c r="E36" s="8">
        <f t="shared" si="0"/>
        <v>26.156736866828467</v>
      </c>
      <c r="F36" s="1"/>
      <c r="G36" s="1"/>
      <c r="H36" s="4"/>
      <c r="I36" s="11"/>
    </row>
    <row r="37" spans="1:9" ht="12.75">
      <c r="A37" s="12"/>
      <c r="B37" s="3" t="s">
        <v>50</v>
      </c>
      <c r="C37" s="2" t="s">
        <v>116</v>
      </c>
      <c r="D37" s="2">
        <v>4642</v>
      </c>
      <c r="E37" s="8">
        <f t="shared" si="0"/>
        <v>52.80513583339857</v>
      </c>
      <c r="F37" s="1"/>
      <c r="G37" s="1"/>
      <c r="H37" s="4"/>
      <c r="I37" s="11"/>
    </row>
    <row r="38" spans="1:9" ht="12.75">
      <c r="A38" s="12"/>
      <c r="B38" s="3" t="s">
        <v>51</v>
      </c>
      <c r="C38" s="2" t="s">
        <v>173</v>
      </c>
      <c r="D38" s="2">
        <v>4623</v>
      </c>
      <c r="E38" s="8">
        <f t="shared" si="0"/>
        <v>52.67125968840523</v>
      </c>
      <c r="F38" s="1"/>
      <c r="G38" s="1"/>
      <c r="H38" s="4">
        <f>SUM(E35:E38)</f>
        <v>157.78986925546073</v>
      </c>
      <c r="I38" s="11"/>
    </row>
    <row r="39" spans="1:9" ht="12.75">
      <c r="A39" s="12" t="s">
        <v>118</v>
      </c>
      <c r="B39" s="3" t="s">
        <v>4</v>
      </c>
      <c r="C39" s="2" t="s">
        <v>119</v>
      </c>
      <c r="D39" s="2">
        <v>530</v>
      </c>
      <c r="E39" s="8">
        <f t="shared" si="0"/>
        <v>23.83151961168089</v>
      </c>
      <c r="F39" s="1"/>
      <c r="G39" s="1"/>
      <c r="H39" s="4"/>
      <c r="I39" s="11"/>
    </row>
    <row r="40" spans="1:9" ht="12.75">
      <c r="A40" s="12"/>
      <c r="B40" s="3" t="s">
        <v>5</v>
      </c>
      <c r="C40" s="2" t="s">
        <v>120</v>
      </c>
      <c r="D40" s="2">
        <v>3013</v>
      </c>
      <c r="E40" s="8">
        <f t="shared" si="0"/>
        <v>41.327017928442814</v>
      </c>
      <c r="F40" s="1"/>
      <c r="G40" s="1"/>
      <c r="H40" s="4"/>
      <c r="I40" s="11"/>
    </row>
    <row r="41" spans="1:9" ht="12.75">
      <c r="A41" s="12"/>
      <c r="B41" s="3" t="s">
        <v>6</v>
      </c>
      <c r="C41" s="2" t="s">
        <v>171</v>
      </c>
      <c r="D41" s="2">
        <v>4819</v>
      </c>
      <c r="E41" s="8">
        <f t="shared" si="0"/>
        <v>54.052297815705</v>
      </c>
      <c r="F41" s="1"/>
      <c r="G41" s="1"/>
      <c r="H41" s="4"/>
      <c r="I41" s="11"/>
    </row>
    <row r="42" spans="1:9" ht="12.75">
      <c r="A42" s="12"/>
      <c r="B42" s="3" t="s">
        <v>7</v>
      </c>
      <c r="C42" s="2" t="s">
        <v>172</v>
      </c>
      <c r="D42" s="2">
        <v>530</v>
      </c>
      <c r="E42" s="8">
        <f t="shared" si="0"/>
        <v>23.83151961168089</v>
      </c>
      <c r="F42" s="1"/>
      <c r="G42" s="1"/>
      <c r="H42" s="4">
        <f>SUM(E39:E42)</f>
        <v>143.0423549675096</v>
      </c>
      <c r="I42" s="11"/>
    </row>
    <row r="43" spans="1:9" ht="12.75">
      <c r="A43" s="12" t="s">
        <v>122</v>
      </c>
      <c r="B43" s="3" t="s">
        <v>8</v>
      </c>
      <c r="C43" s="2" t="s">
        <v>123</v>
      </c>
      <c r="D43" s="2">
        <v>7023</v>
      </c>
      <c r="E43" s="8">
        <f t="shared" si="0"/>
        <v>69.58193063493306</v>
      </c>
      <c r="F43" s="1"/>
      <c r="G43" s="1"/>
      <c r="H43" s="4"/>
      <c r="I43" s="11"/>
    </row>
    <row r="44" spans="1:9" ht="12.75">
      <c r="A44" s="12"/>
      <c r="B44" s="3" t="s">
        <v>9</v>
      </c>
      <c r="C44" s="2" t="s">
        <v>124</v>
      </c>
      <c r="D44" s="2">
        <v>8633</v>
      </c>
      <c r="E44" s="8">
        <f t="shared" si="0"/>
        <v>80.92617239489549</v>
      </c>
      <c r="F44" s="1"/>
      <c r="G44" s="1"/>
      <c r="H44" s="4"/>
      <c r="I44" s="11"/>
    </row>
    <row r="45" spans="1:9" ht="12.75">
      <c r="A45" s="12"/>
      <c r="B45" s="3" t="s">
        <v>10</v>
      </c>
      <c r="C45" s="2" t="s">
        <v>125</v>
      </c>
      <c r="D45" s="2">
        <v>3601</v>
      </c>
      <c r="E45" s="8">
        <f t="shared" si="0"/>
        <v>45.47013231034212</v>
      </c>
      <c r="F45" s="1"/>
      <c r="G45" s="1"/>
      <c r="H45" s="4"/>
      <c r="I45" s="11"/>
    </row>
    <row r="46" spans="1:9" ht="12.75">
      <c r="A46" s="12"/>
      <c r="B46" s="3" t="s">
        <v>11</v>
      </c>
      <c r="C46" s="2" t="s">
        <v>126</v>
      </c>
      <c r="D46" s="2">
        <v>4623</v>
      </c>
      <c r="E46" s="8">
        <f t="shared" si="0"/>
        <v>52.67125968840523</v>
      </c>
      <c r="F46" s="1"/>
      <c r="G46" s="1"/>
      <c r="H46" s="4">
        <f>SUM(E43:E46)</f>
        <v>248.6494950285759</v>
      </c>
      <c r="I46" s="11"/>
    </row>
    <row r="47" spans="1:9" ht="12.75">
      <c r="A47" s="12" t="s">
        <v>127</v>
      </c>
      <c r="B47" s="3" t="s">
        <v>12</v>
      </c>
      <c r="C47" s="2" t="s">
        <v>128</v>
      </c>
      <c r="D47" s="2">
        <v>6792</v>
      </c>
      <c r="E47" s="8">
        <f t="shared" si="0"/>
        <v>67.95427855632977</v>
      </c>
      <c r="F47" s="2"/>
      <c r="G47" s="1"/>
      <c r="H47" s="4"/>
      <c r="I47" s="11"/>
    </row>
    <row r="48" spans="1:9" ht="12.75">
      <c r="A48" s="12"/>
      <c r="B48" s="3" t="s">
        <v>13</v>
      </c>
      <c r="C48" s="2" t="s">
        <v>129</v>
      </c>
      <c r="D48" s="2">
        <v>6792</v>
      </c>
      <c r="E48" s="8">
        <f t="shared" si="0"/>
        <v>67.95427855632977</v>
      </c>
      <c r="F48" s="1"/>
      <c r="G48" s="1"/>
      <c r="H48" s="4"/>
      <c r="I48" s="11"/>
    </row>
    <row r="49" spans="1:9" ht="12.75">
      <c r="A49" s="12"/>
      <c r="B49" s="3" t="s">
        <v>14</v>
      </c>
      <c r="C49" s="2" t="s">
        <v>130</v>
      </c>
      <c r="D49" s="2">
        <v>4818</v>
      </c>
      <c r="E49" s="8">
        <f t="shared" si="0"/>
        <v>54.04525170281062</v>
      </c>
      <c r="F49" s="1"/>
      <c r="G49" s="1"/>
      <c r="H49" s="4"/>
      <c r="I49" s="11"/>
    </row>
    <row r="50" spans="1:9" ht="12.75">
      <c r="A50" s="12"/>
      <c r="B50" s="3" t="s">
        <v>15</v>
      </c>
      <c r="C50" s="2" t="s">
        <v>131</v>
      </c>
      <c r="D50" s="2">
        <v>4642</v>
      </c>
      <c r="E50" s="8">
        <f t="shared" si="0"/>
        <v>52.80513583339857</v>
      </c>
      <c r="F50" s="1"/>
      <c r="G50" s="1"/>
      <c r="H50" s="4">
        <f>SUM(E47:E50)</f>
        <v>242.75894464886872</v>
      </c>
      <c r="I50" s="11"/>
    </row>
    <row r="51" spans="1:9" ht="12.75">
      <c r="A51" s="12" t="s">
        <v>76</v>
      </c>
      <c r="B51" s="5" t="s">
        <v>71</v>
      </c>
      <c r="C51" s="2" t="s">
        <v>132</v>
      </c>
      <c r="D51" s="2">
        <v>3482</v>
      </c>
      <c r="E51" s="8">
        <f t="shared" si="0"/>
        <v>44.631644875910126</v>
      </c>
      <c r="F51" s="1"/>
      <c r="G51" s="1"/>
      <c r="H51" s="4"/>
      <c r="I51" s="11"/>
    </row>
    <row r="52" spans="1:9" ht="12.75">
      <c r="A52" s="12"/>
      <c r="B52" s="5" t="s">
        <v>54</v>
      </c>
      <c r="C52" s="2" t="s">
        <v>133</v>
      </c>
      <c r="D52" s="2">
        <v>5905</v>
      </c>
      <c r="E52" s="8">
        <f t="shared" si="0"/>
        <v>61.704376419008845</v>
      </c>
      <c r="F52" s="1"/>
      <c r="G52" s="1"/>
      <c r="H52" s="4"/>
      <c r="I52" s="11"/>
    </row>
    <row r="53" spans="1:9" ht="12.75">
      <c r="A53" s="12"/>
      <c r="B53" s="5" t="s">
        <v>55</v>
      </c>
      <c r="C53" s="2" t="s">
        <v>151</v>
      </c>
      <c r="D53" s="2">
        <v>5905</v>
      </c>
      <c r="E53" s="8">
        <f t="shared" si="0"/>
        <v>61.704376419008845</v>
      </c>
      <c r="F53" s="1"/>
      <c r="G53" s="1"/>
      <c r="H53" s="4"/>
      <c r="I53" s="11"/>
    </row>
    <row r="54" spans="1:9" ht="12.75">
      <c r="A54" s="12"/>
      <c r="B54" s="5" t="s">
        <v>56</v>
      </c>
      <c r="C54" s="2" t="s">
        <v>134</v>
      </c>
      <c r="D54" s="2">
        <v>3013</v>
      </c>
      <c r="E54" s="8">
        <f t="shared" si="0"/>
        <v>41.327017928442814</v>
      </c>
      <c r="F54" s="1"/>
      <c r="G54" s="1"/>
      <c r="H54" s="4">
        <f>SUM(E51:E54)</f>
        <v>209.36741564237062</v>
      </c>
      <c r="I54" s="11"/>
    </row>
    <row r="55" spans="1:9" ht="12.75">
      <c r="A55" s="13" t="s">
        <v>77</v>
      </c>
      <c r="B55" s="5" t="s">
        <v>72</v>
      </c>
      <c r="C55" s="1" t="s">
        <v>135</v>
      </c>
      <c r="D55" s="2">
        <v>6581</v>
      </c>
      <c r="E55" s="8">
        <f t="shared" si="0"/>
        <v>66.46754873561419</v>
      </c>
      <c r="F55" s="1"/>
      <c r="G55" s="1"/>
      <c r="H55" s="4"/>
      <c r="I55" s="11"/>
    </row>
    <row r="56" spans="1:9" ht="12.75">
      <c r="A56" s="13"/>
      <c r="B56" s="5" t="s">
        <v>57</v>
      </c>
      <c r="C56" s="1" t="s">
        <v>168</v>
      </c>
      <c r="D56" s="1">
        <v>4763</v>
      </c>
      <c r="E56" s="8">
        <f t="shared" si="0"/>
        <v>53.65771549361936</v>
      </c>
      <c r="F56" s="1"/>
      <c r="G56" s="1"/>
      <c r="H56" s="4"/>
      <c r="I56" s="11"/>
    </row>
    <row r="57" spans="1:9" ht="12.75">
      <c r="A57" s="13"/>
      <c r="B57" s="5" t="s">
        <v>58</v>
      </c>
      <c r="C57" s="1" t="s">
        <v>169</v>
      </c>
      <c r="D57" s="1">
        <v>3740</v>
      </c>
      <c r="E57" s="8">
        <f t="shared" si="0"/>
        <v>46.449542002661865</v>
      </c>
      <c r="F57" s="1"/>
      <c r="G57" s="1"/>
      <c r="H57" s="4"/>
      <c r="I57" s="11"/>
    </row>
    <row r="58" spans="1:9" ht="12.75">
      <c r="A58" s="13"/>
      <c r="B58" s="5" t="s">
        <v>59</v>
      </c>
      <c r="C58" s="1" t="s">
        <v>138</v>
      </c>
      <c r="D58" s="1">
        <v>11340</v>
      </c>
      <c r="E58" s="8">
        <f t="shared" si="0"/>
        <v>100</v>
      </c>
      <c r="F58" s="1"/>
      <c r="G58" s="1"/>
      <c r="H58" s="4">
        <f>SUM(E55:E58)</f>
        <v>266.5748062318954</v>
      </c>
      <c r="I58" s="11"/>
    </row>
    <row r="59" spans="1:9" ht="12.75">
      <c r="A59" s="13" t="s">
        <v>139</v>
      </c>
      <c r="B59" s="5" t="s">
        <v>73</v>
      </c>
      <c r="C59" s="1" t="s">
        <v>140</v>
      </c>
      <c r="D59" s="1">
        <v>6165</v>
      </c>
      <c r="E59" s="8">
        <f t="shared" si="0"/>
        <v>63.53636577154936</v>
      </c>
      <c r="F59" s="1"/>
      <c r="G59" s="1"/>
      <c r="H59" s="4"/>
      <c r="I59" s="11"/>
    </row>
    <row r="60" spans="1:9" ht="12.75">
      <c r="A60" s="13"/>
      <c r="B60" s="5" t="s">
        <v>60</v>
      </c>
      <c r="C60" s="1" t="s">
        <v>141</v>
      </c>
      <c r="D60" s="1">
        <v>8046</v>
      </c>
      <c r="E60" s="8">
        <f t="shared" si="0"/>
        <v>76.79010412589055</v>
      </c>
      <c r="F60" s="1"/>
      <c r="G60" s="1"/>
      <c r="H60" s="4"/>
      <c r="I60" s="11"/>
    </row>
    <row r="61" spans="1:9" ht="12.75">
      <c r="A61" s="13"/>
      <c r="B61" s="5" t="s">
        <v>61</v>
      </c>
      <c r="C61" s="1" t="s">
        <v>153</v>
      </c>
      <c r="D61" s="1">
        <v>9373</v>
      </c>
      <c r="E61" s="8">
        <f t="shared" si="0"/>
        <v>86.14029593674157</v>
      </c>
      <c r="F61" s="1"/>
      <c r="G61" s="1"/>
      <c r="H61" s="4"/>
      <c r="I61" s="11"/>
    </row>
    <row r="62" spans="1:9" ht="12.75">
      <c r="A62" s="13"/>
      <c r="B62" s="5" t="s">
        <v>62</v>
      </c>
      <c r="C62" s="1" t="s">
        <v>142</v>
      </c>
      <c r="D62" s="1">
        <v>5289</v>
      </c>
      <c r="E62" s="8">
        <f t="shared" si="0"/>
        <v>57.3639708760667</v>
      </c>
      <c r="F62" s="1"/>
      <c r="G62" s="1"/>
      <c r="H62" s="4">
        <f>SUM(E59:E62)</f>
        <v>283.8307367102482</v>
      </c>
      <c r="I62" s="11"/>
    </row>
    <row r="63" spans="1:9" ht="12.75">
      <c r="A63" s="13" t="s">
        <v>78</v>
      </c>
      <c r="B63" s="5" t="s">
        <v>74</v>
      </c>
      <c r="C63" s="1" t="s">
        <v>143</v>
      </c>
      <c r="D63" s="1">
        <v>4819</v>
      </c>
      <c r="E63" s="8">
        <f t="shared" si="0"/>
        <v>54.052297815705</v>
      </c>
      <c r="F63" s="1"/>
      <c r="G63" s="1"/>
      <c r="H63" s="4"/>
      <c r="I63" s="11"/>
    </row>
    <row r="64" spans="1:9" ht="12.75">
      <c r="A64" s="13"/>
      <c r="B64" s="5" t="s">
        <v>63</v>
      </c>
      <c r="C64" s="1" t="s">
        <v>144</v>
      </c>
      <c r="D64" s="1">
        <v>6710</v>
      </c>
      <c r="E64" s="8">
        <f t="shared" si="0"/>
        <v>67.37649729899006</v>
      </c>
      <c r="F64" s="1"/>
      <c r="G64" s="1"/>
      <c r="H64" s="4"/>
      <c r="I64" s="11"/>
    </row>
    <row r="65" spans="1:9" ht="12.75">
      <c r="A65" s="13"/>
      <c r="B65" s="5" t="s">
        <v>64</v>
      </c>
      <c r="C65" s="1" t="s">
        <v>145</v>
      </c>
      <c r="D65" s="1">
        <v>6330</v>
      </c>
      <c r="E65" s="8">
        <f t="shared" si="0"/>
        <v>64.69897439912316</v>
      </c>
      <c r="F65" s="1"/>
      <c r="G65" s="1"/>
      <c r="H65" s="4"/>
      <c r="I65" s="11"/>
    </row>
    <row r="66" spans="1:9" ht="12.75">
      <c r="A66" s="13"/>
      <c r="B66" s="5" t="s">
        <v>65</v>
      </c>
      <c r="C66" s="1" t="s">
        <v>146</v>
      </c>
      <c r="D66" s="1">
        <v>6710</v>
      </c>
      <c r="E66" s="8">
        <f t="shared" si="0"/>
        <v>67.37649729899006</v>
      </c>
      <c r="F66" s="1"/>
      <c r="G66" s="1"/>
      <c r="H66" s="4">
        <f>SUM(E63:E66)</f>
        <v>253.50426681280828</v>
      </c>
      <c r="I66" s="11"/>
    </row>
    <row r="67" spans="1:9" ht="12.75">
      <c r="A67" s="13" t="s">
        <v>147</v>
      </c>
      <c r="B67" s="5" t="s">
        <v>75</v>
      </c>
      <c r="C67" s="1" t="s">
        <v>156</v>
      </c>
      <c r="D67" s="1">
        <v>3302</v>
      </c>
      <c r="E67" s="8">
        <f t="shared" si="0"/>
        <v>43.36334455492053</v>
      </c>
      <c r="F67" s="1"/>
      <c r="G67" s="1"/>
      <c r="H67" s="4"/>
      <c r="I67" s="11"/>
    </row>
    <row r="68" spans="1:9" ht="12.75">
      <c r="A68" s="13"/>
      <c r="B68" s="5" t="s">
        <v>66</v>
      </c>
      <c r="C68" s="1" t="s">
        <v>157</v>
      </c>
      <c r="D68" s="1">
        <v>3302</v>
      </c>
      <c r="E68" s="8">
        <f t="shared" si="0"/>
        <v>43.36334455492053</v>
      </c>
      <c r="F68" s="1"/>
      <c r="G68" s="1"/>
      <c r="H68" s="4"/>
      <c r="I68" s="11"/>
    </row>
    <row r="69" spans="1:9" ht="12.75">
      <c r="A69" s="13"/>
      <c r="B69" s="5" t="s">
        <v>67</v>
      </c>
      <c r="C69" s="1" t="s">
        <v>155</v>
      </c>
      <c r="D69" s="1">
        <v>6330</v>
      </c>
      <c r="E69" s="8">
        <f t="shared" si="0"/>
        <v>64.69897439912316</v>
      </c>
      <c r="F69" s="1"/>
      <c r="G69" s="1"/>
      <c r="H69" s="4"/>
      <c r="I69" s="11"/>
    </row>
    <row r="70" spans="1:9" ht="12.75">
      <c r="A70" s="13"/>
      <c r="B70" s="5" t="s">
        <v>68</v>
      </c>
      <c r="C70" s="1" t="s">
        <v>170</v>
      </c>
      <c r="D70" s="1">
        <v>3482</v>
      </c>
      <c r="E70" s="8">
        <f t="shared" si="0"/>
        <v>44.631644875910126</v>
      </c>
      <c r="F70" s="1"/>
      <c r="G70" s="1"/>
      <c r="H70" s="4">
        <f>SUM(E67:E70)</f>
        <v>196.05730838487435</v>
      </c>
      <c r="I70" s="11"/>
    </row>
    <row r="95" ht="12.75">
      <c r="B95" s="10"/>
    </row>
    <row r="96" ht="12.75">
      <c r="B96" s="10"/>
    </row>
  </sheetData>
  <sheetProtection/>
  <mergeCells count="4">
    <mergeCell ref="C1:C2"/>
    <mergeCell ref="D1:I1"/>
    <mergeCell ref="A1:A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M69" sqref="M69"/>
    </sheetView>
  </sheetViews>
  <sheetFormatPr defaultColWidth="9.00390625" defaultRowHeight="12.75"/>
  <cols>
    <col min="1" max="1" width="9.625" style="0" bestFit="1" customWidth="1"/>
    <col min="2" max="2" width="5.25390625" style="0" customWidth="1"/>
    <col min="3" max="3" width="22.875" style="0" customWidth="1"/>
    <col min="4" max="4" width="8.75390625" style="0" customWidth="1"/>
    <col min="6" max="6" width="8.625" style="0" customWidth="1"/>
    <col min="7" max="7" width="8.375" style="0" customWidth="1"/>
  </cols>
  <sheetData>
    <row r="1" spans="1:8" ht="12.75" customHeight="1">
      <c r="A1" s="46"/>
      <c r="B1" s="48" t="s">
        <v>0</v>
      </c>
      <c r="C1" s="48" t="s">
        <v>1</v>
      </c>
      <c r="D1" s="50" t="s">
        <v>79</v>
      </c>
      <c r="E1" s="51"/>
      <c r="F1" s="51"/>
      <c r="G1" s="51"/>
      <c r="H1" s="52"/>
    </row>
    <row r="2" spans="1:8" ht="13.5" thickBot="1">
      <c r="A2" s="47"/>
      <c r="B2" s="49"/>
      <c r="C2" s="49"/>
      <c r="D2" s="24" t="s">
        <v>16</v>
      </c>
      <c r="E2" s="24" t="s">
        <v>53</v>
      </c>
      <c r="F2" s="26" t="s">
        <v>80</v>
      </c>
      <c r="G2" s="27" t="s">
        <v>81</v>
      </c>
      <c r="H2" s="28" t="s">
        <v>82</v>
      </c>
    </row>
    <row r="3" spans="1:8" ht="12.75">
      <c r="A3" s="16" t="s">
        <v>84</v>
      </c>
      <c r="B3" s="6" t="s">
        <v>52</v>
      </c>
      <c r="C3" s="7" t="s">
        <v>85</v>
      </c>
      <c r="D3" s="38">
        <f>Урожай!E3</f>
        <v>44.24094707520891</v>
      </c>
      <c r="E3" s="38">
        <f>Пирожок!E3</f>
        <v>35.14053080717137</v>
      </c>
      <c r="F3" s="22">
        <f aca="true" t="shared" si="0" ref="F3:F34">SUM(D3:E3)</f>
        <v>79.38147788238028</v>
      </c>
      <c r="G3" s="9"/>
      <c r="H3" s="39"/>
    </row>
    <row r="4" spans="1:8" ht="12.75">
      <c r="A4" s="12"/>
      <c r="B4" s="3" t="s">
        <v>17</v>
      </c>
      <c r="C4" s="2" t="s">
        <v>86</v>
      </c>
      <c r="D4" s="20">
        <f>Урожай!E4</f>
        <v>44.24094707520891</v>
      </c>
      <c r="E4" s="20">
        <f>Пирожок!E4</f>
        <v>46.94276990526893</v>
      </c>
      <c r="F4" s="22">
        <f t="shared" si="0"/>
        <v>91.18371698047784</v>
      </c>
      <c r="G4" s="1"/>
      <c r="H4" s="29"/>
    </row>
    <row r="5" spans="1:8" ht="12.75">
      <c r="A5" s="12"/>
      <c r="B5" s="3" t="s">
        <v>18</v>
      </c>
      <c r="C5" s="2" t="s">
        <v>87</v>
      </c>
      <c r="D5" s="20">
        <f>Урожай!E5</f>
        <v>74.70055710306406</v>
      </c>
      <c r="E5" s="20">
        <f>Пирожок!E5</f>
        <v>9.999999999999998</v>
      </c>
      <c r="F5" s="22">
        <f t="shared" si="0"/>
        <v>84.70055710306406</v>
      </c>
      <c r="G5" s="1"/>
      <c r="H5" s="29"/>
    </row>
    <row r="6" spans="1:8" ht="12.75">
      <c r="A6" s="12"/>
      <c r="B6" s="3" t="s">
        <v>19</v>
      </c>
      <c r="C6" s="2" t="s">
        <v>88</v>
      </c>
      <c r="D6" s="20">
        <f>Урожай!E6</f>
        <v>64.68523676880223</v>
      </c>
      <c r="E6" s="20">
        <f>Пирожок!E6</f>
        <v>46.94276990526893</v>
      </c>
      <c r="F6" s="22">
        <f t="shared" si="0"/>
        <v>111.62800667407116</v>
      </c>
      <c r="G6" s="4">
        <f>SUM(F3:F6)</f>
        <v>366.89375863999334</v>
      </c>
      <c r="H6" s="29">
        <v>13</v>
      </c>
    </row>
    <row r="7" spans="1:8" ht="12.75">
      <c r="A7" s="12" t="s">
        <v>89</v>
      </c>
      <c r="B7" s="3" t="s">
        <v>20</v>
      </c>
      <c r="C7" s="2" t="s">
        <v>90</v>
      </c>
      <c r="D7" s="20">
        <f>Урожай!E7</f>
        <v>47.87604456824512</v>
      </c>
      <c r="E7" s="20">
        <f>Пирожок!E7</f>
        <v>44.98395052062945</v>
      </c>
      <c r="F7" s="22">
        <f t="shared" si="0"/>
        <v>92.85999508887457</v>
      </c>
      <c r="G7" s="4"/>
      <c r="H7" s="29"/>
    </row>
    <row r="8" spans="1:8" ht="12.75">
      <c r="A8" s="12"/>
      <c r="B8" s="3" t="s">
        <v>21</v>
      </c>
      <c r="C8" s="2" t="s">
        <v>91</v>
      </c>
      <c r="D8" s="20">
        <f>Урожай!E8</f>
        <v>47.87604456824512</v>
      </c>
      <c r="E8" s="20">
        <f>Пирожок!E8</f>
        <v>54.79918578250998</v>
      </c>
      <c r="F8" s="22">
        <f t="shared" si="0"/>
        <v>102.6752303507551</v>
      </c>
      <c r="G8" s="4"/>
      <c r="H8" s="29"/>
    </row>
    <row r="9" spans="1:8" ht="12.75">
      <c r="A9" s="12"/>
      <c r="B9" s="3" t="s">
        <v>22</v>
      </c>
      <c r="C9" s="2" t="s">
        <v>180</v>
      </c>
      <c r="D9" s="20">
        <f>Урожай!E9</f>
        <v>61.78969359331475</v>
      </c>
      <c r="E9" s="20">
        <f>Пирожок!E9</f>
        <v>15.037970719486415</v>
      </c>
      <c r="F9" s="22">
        <f t="shared" si="0"/>
        <v>76.82766431280116</v>
      </c>
      <c r="G9" s="4"/>
      <c r="H9" s="29"/>
    </row>
    <row r="10" spans="1:8" ht="12.75">
      <c r="A10" s="12"/>
      <c r="B10" s="3" t="s">
        <v>23</v>
      </c>
      <c r="C10" s="2" t="s">
        <v>93</v>
      </c>
      <c r="D10" s="20">
        <f>Урожай!E10</f>
        <v>67.72284122562674</v>
      </c>
      <c r="E10" s="20">
        <f>Пирожок!E10</f>
        <v>15.037970719486415</v>
      </c>
      <c r="F10" s="22">
        <f t="shared" si="0"/>
        <v>82.76081194511315</v>
      </c>
      <c r="G10" s="4">
        <f>SUM(F7:F10)</f>
        <v>355.123701697544</v>
      </c>
      <c r="H10" s="29">
        <v>14</v>
      </c>
    </row>
    <row r="11" spans="1:8" ht="12.75">
      <c r="A11" s="12" t="s">
        <v>94</v>
      </c>
      <c r="B11" s="3" t="s">
        <v>24</v>
      </c>
      <c r="C11" s="2" t="s">
        <v>174</v>
      </c>
      <c r="D11" s="20">
        <f>Урожай!E11</f>
        <v>80.63370473537604</v>
      </c>
      <c r="E11" s="20">
        <f>Пирожок!E11</f>
        <v>54.79918578250998</v>
      </c>
      <c r="F11" s="22">
        <f t="shared" si="0"/>
        <v>135.43289051788602</v>
      </c>
      <c r="G11" s="4"/>
      <c r="H11" s="29"/>
    </row>
    <row r="12" spans="1:8" ht="12.75">
      <c r="A12" s="12"/>
      <c r="B12" s="3" t="s">
        <v>25</v>
      </c>
      <c r="C12" s="2" t="s">
        <v>95</v>
      </c>
      <c r="D12" s="20">
        <f>Урожай!E12</f>
        <v>64.68523676880223</v>
      </c>
      <c r="E12" s="20">
        <f>Пирожок!E12</f>
        <v>55.017615282235965</v>
      </c>
      <c r="F12" s="22">
        <f t="shared" si="0"/>
        <v>119.70285205103819</v>
      </c>
      <c r="G12" s="4"/>
      <c r="H12" s="29"/>
    </row>
    <row r="13" spans="1:8" ht="12.75">
      <c r="A13" s="12"/>
      <c r="B13" s="3" t="s">
        <v>26</v>
      </c>
      <c r="C13" s="2" t="s">
        <v>96</v>
      </c>
      <c r="D13" s="20">
        <f>Урожай!E13</f>
        <v>80.63370473537604</v>
      </c>
      <c r="E13" s="20">
        <f>Пирожок!E13</f>
        <v>35.14053080717137</v>
      </c>
      <c r="F13" s="22">
        <f t="shared" si="0"/>
        <v>115.77423554254742</v>
      </c>
      <c r="G13" s="4"/>
      <c r="H13" s="29"/>
    </row>
    <row r="14" spans="1:8" ht="12.75">
      <c r="A14" s="12"/>
      <c r="B14" s="3" t="s">
        <v>27</v>
      </c>
      <c r="C14" s="2" t="s">
        <v>97</v>
      </c>
      <c r="D14" s="20">
        <f>Урожай!E14</f>
        <v>61.78969359331475</v>
      </c>
      <c r="E14" s="20">
        <f>Пирожок!E14</f>
        <v>55.017615282235965</v>
      </c>
      <c r="F14" s="22">
        <f t="shared" si="0"/>
        <v>116.80730887555072</v>
      </c>
      <c r="G14" s="4">
        <f>SUM(F11:F14)</f>
        <v>487.71728698702236</v>
      </c>
      <c r="H14" s="29">
        <v>6</v>
      </c>
    </row>
    <row r="15" spans="1:8" ht="12.75">
      <c r="A15" s="12" t="s">
        <v>98</v>
      </c>
      <c r="B15" s="3" t="s">
        <v>28</v>
      </c>
      <c r="C15" s="2" t="s">
        <v>167</v>
      </c>
      <c r="D15" s="20">
        <f>Урожай!E15</f>
        <v>25.27158774373259</v>
      </c>
      <c r="E15" s="20">
        <f>Пирожок!E15</f>
        <v>67.52446566977218</v>
      </c>
      <c r="F15" s="22">
        <f t="shared" si="0"/>
        <v>92.79605341350478</v>
      </c>
      <c r="G15" s="4"/>
      <c r="H15" s="29"/>
    </row>
    <row r="16" spans="1:8" ht="12.75">
      <c r="A16" s="12"/>
      <c r="B16" s="3" t="s">
        <v>29</v>
      </c>
      <c r="C16" s="2" t="s">
        <v>99</v>
      </c>
      <c r="D16" s="20">
        <f>Урожай!E16</f>
        <v>37.74373259052925</v>
      </c>
      <c r="E16" s="20">
        <f>Пирожок!E16</f>
        <v>67.52446566977218</v>
      </c>
      <c r="F16" s="22">
        <f t="shared" si="0"/>
        <v>105.26819826030143</v>
      </c>
      <c r="G16" s="4"/>
      <c r="H16" s="29"/>
    </row>
    <row r="17" spans="1:8" ht="12.75">
      <c r="A17" s="12"/>
      <c r="B17" s="3" t="s">
        <v>30</v>
      </c>
      <c r="C17" s="2" t="s">
        <v>100</v>
      </c>
      <c r="D17" s="20">
        <f>Урожай!E17</f>
        <v>0</v>
      </c>
      <c r="E17" s="20">
        <f>Пирожок!E17</f>
        <v>0</v>
      </c>
      <c r="F17" s="22">
        <f t="shared" si="0"/>
        <v>0</v>
      </c>
      <c r="G17" s="4"/>
      <c r="H17" s="29"/>
    </row>
    <row r="18" spans="1:8" ht="12.75">
      <c r="A18" s="12"/>
      <c r="B18" s="3" t="s">
        <v>31</v>
      </c>
      <c r="C18" s="2" t="s">
        <v>179</v>
      </c>
      <c r="D18" s="20">
        <f>Урожай!E18</f>
        <v>28.321727019498606</v>
      </c>
      <c r="E18" s="20">
        <f>Пирожок!E18</f>
        <v>0</v>
      </c>
      <c r="F18" s="22">
        <f t="shared" si="0"/>
        <v>28.321727019498606</v>
      </c>
      <c r="G18" s="4">
        <f>SUM(F15:F18)</f>
        <v>226.38597869330482</v>
      </c>
      <c r="H18" s="29">
        <v>17</v>
      </c>
    </row>
    <row r="19" spans="1:8" ht="12.75">
      <c r="A19" s="12" t="s">
        <v>102</v>
      </c>
      <c r="B19" s="3" t="s">
        <v>32</v>
      </c>
      <c r="C19" s="2" t="s">
        <v>103</v>
      </c>
      <c r="D19" s="20">
        <f>Урожай!E19</f>
        <v>100</v>
      </c>
      <c r="E19" s="20">
        <f>Пирожок!E19</f>
        <v>9.999999999999998</v>
      </c>
      <c r="F19" s="22">
        <f t="shared" si="0"/>
        <v>110</v>
      </c>
      <c r="G19" s="4"/>
      <c r="H19" s="29"/>
    </row>
    <row r="20" spans="1:8" ht="12.75">
      <c r="A20" s="12"/>
      <c r="B20" s="3" t="s">
        <v>33</v>
      </c>
      <c r="C20" s="2" t="s">
        <v>104</v>
      </c>
      <c r="D20" s="20">
        <f>Урожай!E20</f>
        <v>100</v>
      </c>
      <c r="E20" s="20">
        <f>Пирожок!E20</f>
        <v>44.98395052062945</v>
      </c>
      <c r="F20" s="22">
        <f t="shared" si="0"/>
        <v>144.98395052062943</v>
      </c>
      <c r="G20" s="4"/>
      <c r="H20" s="29"/>
    </row>
    <row r="21" spans="1:8" ht="12.75">
      <c r="A21" s="12"/>
      <c r="B21" s="3" t="s">
        <v>34</v>
      </c>
      <c r="C21" s="2" t="s">
        <v>105</v>
      </c>
      <c r="D21" s="20">
        <f>Урожай!E21</f>
        <v>20.006963788300833</v>
      </c>
      <c r="E21" s="20">
        <f>Пирожок!E21</f>
        <v>55.440382055899164</v>
      </c>
      <c r="F21" s="22">
        <f t="shared" si="0"/>
        <v>75.4473458442</v>
      </c>
      <c r="G21" s="4"/>
      <c r="H21" s="29"/>
    </row>
    <row r="22" spans="1:8" ht="12.75">
      <c r="A22" s="12"/>
      <c r="B22" s="3" t="s">
        <v>35</v>
      </c>
      <c r="C22" s="2" t="s">
        <v>150</v>
      </c>
      <c r="D22" s="20">
        <f>Урожай!E22</f>
        <v>24.477715877437326</v>
      </c>
      <c r="E22" s="20">
        <f>Пирожок!E22</f>
        <v>55.440382055899164</v>
      </c>
      <c r="F22" s="22">
        <f t="shared" si="0"/>
        <v>79.9180979333365</v>
      </c>
      <c r="G22" s="4">
        <f>SUM(F19:F22)</f>
        <v>410.349394298166</v>
      </c>
      <c r="H22" s="29">
        <v>8</v>
      </c>
    </row>
    <row r="23" spans="1:8" ht="12.75">
      <c r="A23" s="12" t="s">
        <v>106</v>
      </c>
      <c r="B23" s="3" t="s">
        <v>36</v>
      </c>
      <c r="C23" s="2" t="s">
        <v>181</v>
      </c>
      <c r="D23" s="20">
        <f>Урожай!E23</f>
        <v>83.93454038997214</v>
      </c>
      <c r="E23" s="20">
        <f>Пирожок!E23</f>
        <v>54.49620292805136</v>
      </c>
      <c r="F23" s="22">
        <f t="shared" si="0"/>
        <v>138.4307433180235</v>
      </c>
      <c r="G23" s="4"/>
      <c r="H23" s="29"/>
    </row>
    <row r="24" spans="1:8" ht="12.75">
      <c r="A24" s="12"/>
      <c r="B24" s="3" t="s">
        <v>37</v>
      </c>
      <c r="C24" s="2" t="s">
        <v>108</v>
      </c>
      <c r="D24" s="20">
        <f>Урожай!E24</f>
        <v>22.39693593314763</v>
      </c>
      <c r="E24" s="20">
        <f>Пирожок!E24</f>
        <v>53.31245596179441</v>
      </c>
      <c r="F24" s="22">
        <f t="shared" si="0"/>
        <v>75.70939189494204</v>
      </c>
      <c r="G24" s="4"/>
      <c r="H24" s="29"/>
    </row>
    <row r="25" spans="1:8" ht="12.75">
      <c r="A25" s="12"/>
      <c r="B25" s="3" t="s">
        <v>38</v>
      </c>
      <c r="C25" s="2" t="s">
        <v>109</v>
      </c>
      <c r="D25" s="20">
        <f>Урожай!E25</f>
        <v>25.564066852367688</v>
      </c>
      <c r="E25" s="20">
        <f>Пирожок!E25</f>
        <v>54.49620292805136</v>
      </c>
      <c r="F25" s="22">
        <f t="shared" si="0"/>
        <v>80.06026978041905</v>
      </c>
      <c r="G25" s="4"/>
      <c r="H25" s="29"/>
    </row>
    <row r="26" spans="1:8" ht="12.75">
      <c r="A26" s="12"/>
      <c r="B26" s="3" t="s">
        <v>39</v>
      </c>
      <c r="C26" s="2" t="s">
        <v>110</v>
      </c>
      <c r="D26" s="20">
        <f>Урожай!E26</f>
        <v>22.39693593314763</v>
      </c>
      <c r="E26" s="20">
        <f>Пирожок!E26</f>
        <v>61.07727237140844</v>
      </c>
      <c r="F26" s="22">
        <f t="shared" si="0"/>
        <v>83.47420830455607</v>
      </c>
      <c r="G26" s="4">
        <f>SUM(F23:F26)</f>
        <v>377.6746132979407</v>
      </c>
      <c r="H26" s="29">
        <v>12</v>
      </c>
    </row>
    <row r="27" spans="1:8" ht="12.75">
      <c r="A27" s="12" t="s">
        <v>160</v>
      </c>
      <c r="B27" s="3" t="s">
        <v>40</v>
      </c>
      <c r="C27" s="2" t="s">
        <v>158</v>
      </c>
      <c r="D27" s="20">
        <f>Урожай!E27</f>
        <v>84.97910863509749</v>
      </c>
      <c r="E27" s="20">
        <f>Пирожок!E27</f>
        <v>46.428403663978706</v>
      </c>
      <c r="F27" s="22">
        <f t="shared" si="0"/>
        <v>131.4075122990762</v>
      </c>
      <c r="G27" s="4"/>
      <c r="H27" s="29"/>
    </row>
    <row r="28" spans="1:8" ht="12.75">
      <c r="A28" s="12"/>
      <c r="B28" s="3" t="s">
        <v>41</v>
      </c>
      <c r="C28" s="2" t="s">
        <v>111</v>
      </c>
      <c r="D28" s="20">
        <f>Урожай!E28</f>
        <v>58.15459610027855</v>
      </c>
      <c r="E28" s="20">
        <f>Пирожок!E28</f>
        <v>63.127691223674944</v>
      </c>
      <c r="F28" s="22">
        <f t="shared" si="0"/>
        <v>121.2822873239535</v>
      </c>
      <c r="G28" s="4"/>
      <c r="H28" s="29"/>
    </row>
    <row r="29" spans="1:8" ht="12.75">
      <c r="A29" s="12"/>
      <c r="B29" s="3" t="s">
        <v>42</v>
      </c>
      <c r="C29" s="2" t="s">
        <v>159</v>
      </c>
      <c r="D29" s="20">
        <f>Урожай!E29</f>
        <v>84.97910863509749</v>
      </c>
      <c r="E29" s="20">
        <f>Пирожок!E29</f>
        <v>63.34612072340092</v>
      </c>
      <c r="F29" s="22">
        <f t="shared" si="0"/>
        <v>148.3252293584984</v>
      </c>
      <c r="G29" s="4"/>
      <c r="H29" s="29"/>
    </row>
    <row r="30" spans="1:8" ht="12.75">
      <c r="A30" s="12"/>
      <c r="B30" s="3" t="s">
        <v>43</v>
      </c>
      <c r="C30" s="2" t="s">
        <v>112</v>
      </c>
      <c r="D30" s="20">
        <f>Урожай!E30</f>
        <v>62.123955431754865</v>
      </c>
      <c r="E30" s="20">
        <f>Пирожок!E30</f>
        <v>63.127691223674944</v>
      </c>
      <c r="F30" s="22">
        <f t="shared" si="0"/>
        <v>125.25164665542981</v>
      </c>
      <c r="G30" s="4">
        <f>SUM(F27:F30)</f>
        <v>526.2666756369579</v>
      </c>
      <c r="H30" s="29">
        <v>5</v>
      </c>
    </row>
    <row r="31" spans="1:8" ht="12.75">
      <c r="A31" s="13" t="s">
        <v>161</v>
      </c>
      <c r="B31" s="3" t="s">
        <v>44</v>
      </c>
      <c r="C31" s="1" t="s">
        <v>162</v>
      </c>
      <c r="D31" s="20">
        <f>Урожай!E31</f>
        <v>91.83147632311977</v>
      </c>
      <c r="E31" s="20">
        <f>Пирожок!E31</f>
        <v>61.07727237140844</v>
      </c>
      <c r="F31" s="22">
        <f t="shared" si="0"/>
        <v>152.9087486945282</v>
      </c>
      <c r="G31" s="4"/>
      <c r="H31" s="29"/>
    </row>
    <row r="32" spans="1:8" ht="12.75">
      <c r="A32" s="13"/>
      <c r="B32" s="3" t="s">
        <v>45</v>
      </c>
      <c r="C32" s="1" t="s">
        <v>163</v>
      </c>
      <c r="D32" s="20">
        <f>Урожай!E32</f>
        <v>55.3133704735376</v>
      </c>
      <c r="E32" s="20">
        <f>Пирожок!E32</f>
        <v>67.63015736318798</v>
      </c>
      <c r="F32" s="22">
        <f t="shared" si="0"/>
        <v>122.94352783672558</v>
      </c>
      <c r="G32" s="4"/>
      <c r="H32" s="29"/>
    </row>
    <row r="33" spans="1:8" ht="12.75">
      <c r="A33" s="13"/>
      <c r="B33" s="3" t="s">
        <v>46</v>
      </c>
      <c r="C33" s="1" t="s">
        <v>164</v>
      </c>
      <c r="D33" s="20">
        <f>Урожай!E33</f>
        <v>91.83147632311977</v>
      </c>
      <c r="E33" s="20">
        <f>Пирожок!E33</f>
        <v>53.31245596179441</v>
      </c>
      <c r="F33" s="22">
        <f t="shared" si="0"/>
        <v>145.14393228491417</v>
      </c>
      <c r="G33" s="4"/>
      <c r="H33" s="29"/>
    </row>
    <row r="34" spans="1:8" ht="12.75">
      <c r="A34" s="13"/>
      <c r="B34" s="3" t="s">
        <v>47</v>
      </c>
      <c r="C34" s="1" t="s">
        <v>165</v>
      </c>
      <c r="D34" s="20">
        <f>Урожай!E34</f>
        <v>40.48050139275766</v>
      </c>
      <c r="E34" s="20">
        <f>Пирожок!E34</f>
        <v>67.63015736318798</v>
      </c>
      <c r="F34" s="22">
        <f t="shared" si="0"/>
        <v>108.11065875594564</v>
      </c>
      <c r="G34" s="4">
        <f>SUM(F31:F34)</f>
        <v>529.1068675721136</v>
      </c>
      <c r="H34" s="29">
        <v>3</v>
      </c>
    </row>
    <row r="35" spans="1:8" ht="12.75">
      <c r="A35" s="12" t="s">
        <v>113</v>
      </c>
      <c r="B35" s="3" t="s">
        <v>48</v>
      </c>
      <c r="C35" s="2" t="s">
        <v>114</v>
      </c>
      <c r="D35" s="20">
        <f>Урожай!E35</f>
        <v>74.70055710306406</v>
      </c>
      <c r="E35" s="20">
        <f>Пирожок!E35</f>
        <v>26.156736866828467</v>
      </c>
      <c r="F35" s="22">
        <f aca="true" t="shared" si="1" ref="F35:F66">SUM(D35:E35)</f>
        <v>100.85729396989252</v>
      </c>
      <c r="G35" s="4"/>
      <c r="H35" s="29"/>
    </row>
    <row r="36" spans="1:8" ht="12.75">
      <c r="A36" s="12"/>
      <c r="B36" s="3" t="s">
        <v>49</v>
      </c>
      <c r="C36" s="2" t="s">
        <v>115</v>
      </c>
      <c r="D36" s="20">
        <f>Урожай!E36</f>
        <v>67.72284122562674</v>
      </c>
      <c r="E36" s="20">
        <f>Пирожок!E36</f>
        <v>26.156736866828467</v>
      </c>
      <c r="F36" s="22">
        <f t="shared" si="1"/>
        <v>93.8795780924552</v>
      </c>
      <c r="G36" s="4"/>
      <c r="H36" s="29"/>
    </row>
    <row r="37" spans="1:8" ht="12.75">
      <c r="A37" s="12"/>
      <c r="B37" s="3" t="s">
        <v>50</v>
      </c>
      <c r="C37" s="2" t="s">
        <v>116</v>
      </c>
      <c r="D37" s="20">
        <f>Урожай!E37</f>
        <v>13.447075208913649</v>
      </c>
      <c r="E37" s="20">
        <f>Пирожок!E37</f>
        <v>52.80513583339857</v>
      </c>
      <c r="F37" s="22">
        <f t="shared" si="1"/>
        <v>66.25221104231223</v>
      </c>
      <c r="G37" s="4"/>
      <c r="H37" s="29"/>
    </row>
    <row r="38" spans="1:8" ht="12.75">
      <c r="A38" s="12"/>
      <c r="B38" s="3" t="s">
        <v>51</v>
      </c>
      <c r="C38" s="2" t="s">
        <v>182</v>
      </c>
      <c r="D38" s="20">
        <f>Урожай!E38</f>
        <v>13.447075208913649</v>
      </c>
      <c r="E38" s="20">
        <f>Пирожок!E38</f>
        <v>52.67125968840523</v>
      </c>
      <c r="F38" s="22">
        <f t="shared" si="1"/>
        <v>66.11833489731887</v>
      </c>
      <c r="G38" s="4">
        <f>SUM(F35:F38)</f>
        <v>327.1074180019789</v>
      </c>
      <c r="H38" s="29">
        <v>15</v>
      </c>
    </row>
    <row r="39" spans="1:8" ht="12.75">
      <c r="A39" s="12" t="s">
        <v>118</v>
      </c>
      <c r="B39" s="3" t="s">
        <v>4</v>
      </c>
      <c r="C39" s="2" t="s">
        <v>119</v>
      </c>
      <c r="D39" s="20">
        <f>Урожай!E39</f>
        <v>85.0208913649025</v>
      </c>
      <c r="E39" s="20">
        <f>Пирожок!E39</f>
        <v>23.83151961168089</v>
      </c>
      <c r="F39" s="22">
        <f t="shared" si="1"/>
        <v>108.85241097658339</v>
      </c>
      <c r="G39" s="4"/>
      <c r="H39" s="29"/>
    </row>
    <row r="40" spans="1:8" ht="12.75">
      <c r="A40" s="12"/>
      <c r="B40" s="3" t="s">
        <v>5</v>
      </c>
      <c r="C40" s="2" t="s">
        <v>120</v>
      </c>
      <c r="D40" s="20">
        <f>Урожай!E40</f>
        <v>97.9317548746518</v>
      </c>
      <c r="E40" s="20">
        <f>Пирожок!E40</f>
        <v>41.327017928442814</v>
      </c>
      <c r="F40" s="22">
        <f t="shared" si="1"/>
        <v>139.25877280309462</v>
      </c>
      <c r="G40" s="4"/>
      <c r="H40" s="29"/>
    </row>
    <row r="41" spans="1:8" ht="12.75">
      <c r="A41" s="12"/>
      <c r="B41" s="3" t="s">
        <v>6</v>
      </c>
      <c r="C41" s="2" t="s">
        <v>171</v>
      </c>
      <c r="D41" s="20">
        <f>Урожай!E41</f>
        <v>37.76462395543176</v>
      </c>
      <c r="E41" s="20">
        <f>Пирожок!E41</f>
        <v>54.052297815705</v>
      </c>
      <c r="F41" s="22">
        <f t="shared" si="1"/>
        <v>91.81692177113676</v>
      </c>
      <c r="G41" s="4"/>
      <c r="H41" s="29"/>
    </row>
    <row r="42" spans="1:8" ht="12.75">
      <c r="A42" s="12"/>
      <c r="B42" s="3" t="s">
        <v>7</v>
      </c>
      <c r="C42" s="2" t="s">
        <v>183</v>
      </c>
      <c r="D42" s="20">
        <f>Урожай!E42</f>
        <v>37.76462395543176</v>
      </c>
      <c r="E42" s="20">
        <f>Пирожок!E42</f>
        <v>23.83151961168089</v>
      </c>
      <c r="F42" s="22">
        <f t="shared" si="1"/>
        <v>61.59614356711265</v>
      </c>
      <c r="G42" s="4">
        <f>SUM(F39:F42)</f>
        <v>401.5242491179274</v>
      </c>
      <c r="H42" s="29">
        <v>11</v>
      </c>
    </row>
    <row r="43" spans="1:8" ht="12.75">
      <c r="A43" s="12" t="s">
        <v>122</v>
      </c>
      <c r="B43" s="3" t="s">
        <v>8</v>
      </c>
      <c r="C43" s="2" t="s">
        <v>123</v>
      </c>
      <c r="D43" s="20">
        <f>Урожай!E43</f>
        <v>83.93454038997214</v>
      </c>
      <c r="E43" s="20">
        <f>Пирожок!E43</f>
        <v>69.58193063493306</v>
      </c>
      <c r="F43" s="22">
        <f t="shared" si="1"/>
        <v>153.5164710249052</v>
      </c>
      <c r="G43" s="4"/>
      <c r="H43" s="29"/>
    </row>
    <row r="44" spans="1:8" ht="12.75">
      <c r="A44" s="12"/>
      <c r="B44" s="3" t="s">
        <v>9</v>
      </c>
      <c r="C44" s="2" t="s">
        <v>124</v>
      </c>
      <c r="D44" s="20">
        <f>Урожай!E44</f>
        <v>20.006963788300833</v>
      </c>
      <c r="E44" s="20">
        <f>Пирожок!E44</f>
        <v>80.92617239489549</v>
      </c>
      <c r="F44" s="22">
        <f t="shared" si="1"/>
        <v>100.93313618319632</v>
      </c>
      <c r="G44" s="4"/>
      <c r="H44" s="29"/>
    </row>
    <row r="45" spans="1:8" ht="12.75">
      <c r="A45" s="12"/>
      <c r="B45" s="3" t="s">
        <v>10</v>
      </c>
      <c r="C45" s="2" t="s">
        <v>125</v>
      </c>
      <c r="D45" s="20">
        <f>Урожай!E45</f>
        <v>25.564066852367688</v>
      </c>
      <c r="E45" s="20">
        <f>Пирожок!E45</f>
        <v>45.47013231034212</v>
      </c>
      <c r="F45" s="22">
        <f t="shared" si="1"/>
        <v>71.03419916270981</v>
      </c>
      <c r="G45" s="4"/>
      <c r="H45" s="29"/>
    </row>
    <row r="46" spans="1:8" ht="12.75">
      <c r="A46" s="12"/>
      <c r="B46" s="3" t="s">
        <v>11</v>
      </c>
      <c r="C46" s="2" t="s">
        <v>126</v>
      </c>
      <c r="D46" s="20">
        <f>Урожай!E46</f>
        <v>24.477715877437326</v>
      </c>
      <c r="E46" s="20">
        <f>Пирожок!E46</f>
        <v>52.67125968840523</v>
      </c>
      <c r="F46" s="22">
        <f t="shared" si="1"/>
        <v>77.14897556584256</v>
      </c>
      <c r="G46" s="4">
        <f>SUM(F43:F46)</f>
        <v>402.63278193665394</v>
      </c>
      <c r="H46" s="29">
        <v>10</v>
      </c>
    </row>
    <row r="47" spans="1:8" ht="12.75">
      <c r="A47" s="12" t="s">
        <v>127</v>
      </c>
      <c r="B47" s="3" t="s">
        <v>12</v>
      </c>
      <c r="C47" s="2" t="s">
        <v>128</v>
      </c>
      <c r="D47" s="20">
        <f>Урожай!E47</f>
        <v>51.21866295264624</v>
      </c>
      <c r="E47" s="20">
        <f>Пирожок!E47</f>
        <v>67.95427855632977</v>
      </c>
      <c r="F47" s="22">
        <f t="shared" si="1"/>
        <v>119.17294150897601</v>
      </c>
      <c r="G47" s="4"/>
      <c r="H47" s="29"/>
    </row>
    <row r="48" spans="1:8" ht="12.75">
      <c r="A48" s="12"/>
      <c r="B48" s="3" t="s">
        <v>13</v>
      </c>
      <c r="C48" s="2" t="s">
        <v>129</v>
      </c>
      <c r="D48" s="20">
        <f>Урожай!E48</f>
        <v>51.21866295264624</v>
      </c>
      <c r="E48" s="20">
        <f>Пирожок!E48</f>
        <v>67.95427855632977</v>
      </c>
      <c r="F48" s="22">
        <f t="shared" si="1"/>
        <v>119.17294150897601</v>
      </c>
      <c r="G48" s="4"/>
      <c r="H48" s="29"/>
    </row>
    <row r="49" spans="1:8" ht="12.75">
      <c r="A49" s="12"/>
      <c r="B49" s="3" t="s">
        <v>14</v>
      </c>
      <c r="C49" s="2" t="s">
        <v>130</v>
      </c>
      <c r="D49" s="20">
        <f>Урожай!E49</f>
        <v>65.34122562674094</v>
      </c>
      <c r="E49" s="20">
        <f>Пирожок!E49</f>
        <v>54.04525170281062</v>
      </c>
      <c r="F49" s="22">
        <f t="shared" si="1"/>
        <v>119.38647732955155</v>
      </c>
      <c r="G49" s="4"/>
      <c r="H49" s="29"/>
    </row>
    <row r="50" spans="1:8" ht="12.75">
      <c r="A50" s="12"/>
      <c r="B50" s="3" t="s">
        <v>15</v>
      </c>
      <c r="C50" s="2" t="s">
        <v>131</v>
      </c>
      <c r="D50" s="20">
        <f>Урожай!E50</f>
        <v>65.34122562674094</v>
      </c>
      <c r="E50" s="20">
        <f>Пирожок!E50</f>
        <v>52.80513583339857</v>
      </c>
      <c r="F50" s="22">
        <f t="shared" si="1"/>
        <v>118.1463614601395</v>
      </c>
      <c r="G50" s="4">
        <f>SUM(F47:F50)</f>
        <v>475.87872180764305</v>
      </c>
      <c r="H50" s="29">
        <v>7</v>
      </c>
    </row>
    <row r="51" spans="1:8" ht="12.75">
      <c r="A51" s="12" t="s">
        <v>76</v>
      </c>
      <c r="B51" s="5" t="s">
        <v>71</v>
      </c>
      <c r="C51" s="2" t="s">
        <v>132</v>
      </c>
      <c r="D51" s="20">
        <f>Урожай!E51</f>
        <v>87.06824512534818</v>
      </c>
      <c r="E51" s="20">
        <f>Пирожок!E51</f>
        <v>44.631644875910126</v>
      </c>
      <c r="F51" s="22">
        <f t="shared" si="1"/>
        <v>131.69989000125832</v>
      </c>
      <c r="G51" s="4"/>
      <c r="H51" s="29"/>
    </row>
    <row r="52" spans="1:8" ht="12.75">
      <c r="A52" s="12"/>
      <c r="B52" s="5" t="s">
        <v>54</v>
      </c>
      <c r="C52" s="2" t="s">
        <v>133</v>
      </c>
      <c r="D52" s="20">
        <f>Урожай!E52</f>
        <v>44.93454038997214</v>
      </c>
      <c r="E52" s="20">
        <f>Пирожок!E52</f>
        <v>61.704376419008845</v>
      </c>
      <c r="F52" s="22">
        <f t="shared" si="1"/>
        <v>106.63891680898098</v>
      </c>
      <c r="G52" s="4"/>
      <c r="H52" s="29"/>
    </row>
    <row r="53" spans="1:8" ht="12.75">
      <c r="A53" s="12"/>
      <c r="B53" s="5" t="s">
        <v>55</v>
      </c>
      <c r="C53" s="2" t="s">
        <v>151</v>
      </c>
      <c r="D53" s="20">
        <f>Урожай!E53</f>
        <v>93.37743732590529</v>
      </c>
      <c r="E53" s="20">
        <f>Пирожок!E53</f>
        <v>61.704376419008845</v>
      </c>
      <c r="F53" s="22">
        <f t="shared" si="1"/>
        <v>155.08181374491414</v>
      </c>
      <c r="G53" s="4"/>
      <c r="H53" s="29"/>
    </row>
    <row r="54" spans="1:8" ht="12.75">
      <c r="A54" s="12"/>
      <c r="B54" s="5" t="s">
        <v>56</v>
      </c>
      <c r="C54" s="2" t="s">
        <v>184</v>
      </c>
      <c r="D54" s="20">
        <f>Урожай!E54</f>
        <v>93.37743732590529</v>
      </c>
      <c r="E54" s="20">
        <f>Пирожок!E54</f>
        <v>41.327017928442814</v>
      </c>
      <c r="F54" s="22">
        <f t="shared" si="1"/>
        <v>134.7044552543481</v>
      </c>
      <c r="G54" s="4">
        <f>SUM(F51:F54)</f>
        <v>528.1250758095016</v>
      </c>
      <c r="H54" s="29">
        <v>4</v>
      </c>
    </row>
    <row r="55" spans="1:8" ht="12.75">
      <c r="A55" s="13" t="s">
        <v>77</v>
      </c>
      <c r="B55" s="5" t="s">
        <v>72</v>
      </c>
      <c r="C55" s="1" t="s">
        <v>135</v>
      </c>
      <c r="D55" s="20">
        <f>Урожай!E55</f>
        <v>79.0292479108635</v>
      </c>
      <c r="E55" s="20">
        <f>Пирожок!E55</f>
        <v>66.46754873561419</v>
      </c>
      <c r="F55" s="22">
        <f t="shared" si="1"/>
        <v>145.4967966464777</v>
      </c>
      <c r="G55" s="4"/>
      <c r="H55" s="29"/>
    </row>
    <row r="56" spans="1:8" ht="12.75">
      <c r="A56" s="13"/>
      <c r="B56" s="5" t="s">
        <v>57</v>
      </c>
      <c r="C56" s="1" t="s">
        <v>185</v>
      </c>
      <c r="D56" s="20">
        <f>Урожай!E56</f>
        <v>79.0292479108635</v>
      </c>
      <c r="E56" s="20">
        <f>Пирожок!E56</f>
        <v>53.65771549361936</v>
      </c>
      <c r="F56" s="22">
        <f t="shared" si="1"/>
        <v>132.68696340448287</v>
      </c>
      <c r="G56" s="4"/>
      <c r="H56" s="29"/>
    </row>
    <row r="57" spans="1:8" ht="12.75">
      <c r="A57" s="13"/>
      <c r="B57" s="5" t="s">
        <v>58</v>
      </c>
      <c r="C57" s="1" t="s">
        <v>186</v>
      </c>
      <c r="D57" s="20">
        <f>Урожай!E57</f>
        <v>85.0208913649025</v>
      </c>
      <c r="E57" s="20">
        <f>Пирожок!E57</f>
        <v>46.449542002661865</v>
      </c>
      <c r="F57" s="22">
        <f t="shared" si="1"/>
        <v>131.47043336756437</v>
      </c>
      <c r="G57" s="4"/>
      <c r="H57" s="29"/>
    </row>
    <row r="58" spans="1:8" ht="12.75">
      <c r="A58" s="13"/>
      <c r="B58" s="5" t="s">
        <v>59</v>
      </c>
      <c r="C58" s="1" t="s">
        <v>138</v>
      </c>
      <c r="D58" s="20">
        <f>Урожай!E58</f>
        <v>44.93454038997214</v>
      </c>
      <c r="E58" s="20">
        <f>Пирожок!E58</f>
        <v>100</v>
      </c>
      <c r="F58" s="22">
        <f t="shared" si="1"/>
        <v>144.93454038997214</v>
      </c>
      <c r="G58" s="4">
        <f>SUM(F55:F58)</f>
        <v>554.5887338084972</v>
      </c>
      <c r="H58" s="29">
        <v>2</v>
      </c>
    </row>
    <row r="59" spans="1:8" ht="12.75">
      <c r="A59" s="13" t="s">
        <v>139</v>
      </c>
      <c r="B59" s="5" t="s">
        <v>73</v>
      </c>
      <c r="C59" s="1" t="s">
        <v>140</v>
      </c>
      <c r="D59" s="20">
        <f>Урожай!E59</f>
        <v>56.608635097493035</v>
      </c>
      <c r="E59" s="20">
        <f>Пирожок!E59</f>
        <v>63.53636577154936</v>
      </c>
      <c r="F59" s="22">
        <f t="shared" si="1"/>
        <v>120.1450008690424</v>
      </c>
      <c r="G59" s="4"/>
      <c r="H59" s="29"/>
    </row>
    <row r="60" spans="1:8" ht="12.75">
      <c r="A60" s="13"/>
      <c r="B60" s="5" t="s">
        <v>60</v>
      </c>
      <c r="C60" s="1" t="s">
        <v>141</v>
      </c>
      <c r="D60" s="20">
        <f>Урожай!E60</f>
        <v>87.06824512534818</v>
      </c>
      <c r="E60" s="20">
        <f>Пирожок!E60</f>
        <v>76.79010412589055</v>
      </c>
      <c r="F60" s="22">
        <f t="shared" si="1"/>
        <v>163.85834925123874</v>
      </c>
      <c r="G60" s="4"/>
      <c r="H60" s="29"/>
    </row>
    <row r="61" spans="1:8" ht="12.75">
      <c r="A61" s="13"/>
      <c r="B61" s="5" t="s">
        <v>61</v>
      </c>
      <c r="C61" s="1" t="s">
        <v>153</v>
      </c>
      <c r="D61" s="20">
        <f>Урожай!E61</f>
        <v>97.9317548746518</v>
      </c>
      <c r="E61" s="20">
        <f>Пирожок!E61</f>
        <v>86.14029593674157</v>
      </c>
      <c r="F61" s="22">
        <f t="shared" si="1"/>
        <v>184.07205081139335</v>
      </c>
      <c r="G61" s="4"/>
      <c r="H61" s="29"/>
    </row>
    <row r="62" spans="1:8" ht="12.75">
      <c r="A62" s="13"/>
      <c r="B62" s="5" t="s">
        <v>62</v>
      </c>
      <c r="C62" s="1" t="s">
        <v>142</v>
      </c>
      <c r="D62" s="20">
        <f>Урожай!E62</f>
        <v>56.608635097493035</v>
      </c>
      <c r="E62" s="20">
        <f>Пирожок!E62</f>
        <v>57.3639708760667</v>
      </c>
      <c r="F62" s="22">
        <f t="shared" si="1"/>
        <v>113.97260597355974</v>
      </c>
      <c r="G62" s="4">
        <f>SUM(F59:F62)</f>
        <v>582.0480069052343</v>
      </c>
      <c r="H62" s="29">
        <v>1</v>
      </c>
    </row>
    <row r="63" spans="1:8" ht="12.75">
      <c r="A63" s="13" t="s">
        <v>78</v>
      </c>
      <c r="B63" s="5" t="s">
        <v>74</v>
      </c>
      <c r="C63" s="1" t="s">
        <v>143</v>
      </c>
      <c r="D63" s="20">
        <f>Урожай!E63</f>
        <v>36.552924791086355</v>
      </c>
      <c r="E63" s="20">
        <f>Пирожок!E63</f>
        <v>54.052297815705</v>
      </c>
      <c r="F63" s="22">
        <f t="shared" si="1"/>
        <v>90.60522260679136</v>
      </c>
      <c r="G63" s="4"/>
      <c r="H63" s="29"/>
    </row>
    <row r="64" spans="1:8" ht="12.75">
      <c r="A64" s="13"/>
      <c r="B64" s="5" t="s">
        <v>63</v>
      </c>
      <c r="C64" s="1" t="s">
        <v>144</v>
      </c>
      <c r="D64" s="20">
        <f>Урожай!E64</f>
        <v>49.75626740947075</v>
      </c>
      <c r="E64" s="20">
        <f>Пирожок!E64</f>
        <v>67.37649729899006</v>
      </c>
      <c r="F64" s="22">
        <f t="shared" si="1"/>
        <v>117.13276470846081</v>
      </c>
      <c r="G64" s="4"/>
      <c r="H64" s="29"/>
    </row>
    <row r="65" spans="1:8" ht="12.75">
      <c r="A65" s="13"/>
      <c r="B65" s="5" t="s">
        <v>64</v>
      </c>
      <c r="C65" s="1" t="s">
        <v>145</v>
      </c>
      <c r="D65" s="20">
        <f>Урожай!E65</f>
        <v>36.552924791086355</v>
      </c>
      <c r="E65" s="20">
        <f>Пирожок!E65</f>
        <v>64.69897439912316</v>
      </c>
      <c r="F65" s="22">
        <f t="shared" si="1"/>
        <v>101.25189919020951</v>
      </c>
      <c r="G65" s="4"/>
      <c r="H65" s="29"/>
    </row>
    <row r="66" spans="1:8" ht="12.75">
      <c r="A66" s="13"/>
      <c r="B66" s="5" t="s">
        <v>65</v>
      </c>
      <c r="C66" s="1" t="s">
        <v>146</v>
      </c>
      <c r="D66" s="20">
        <f>Урожай!E66</f>
        <v>27.694986072423397</v>
      </c>
      <c r="E66" s="20">
        <f>Пирожок!E66</f>
        <v>67.37649729899006</v>
      </c>
      <c r="F66" s="22">
        <f t="shared" si="1"/>
        <v>95.07148337141345</v>
      </c>
      <c r="G66" s="4">
        <f>SUM(F63:F66)</f>
        <v>404.0613698768751</v>
      </c>
      <c r="H66" s="29">
        <v>9</v>
      </c>
    </row>
    <row r="67" spans="1:8" ht="12.75">
      <c r="A67" s="13" t="s">
        <v>147</v>
      </c>
      <c r="B67" s="5" t="s">
        <v>75</v>
      </c>
      <c r="C67" s="1" t="s">
        <v>156</v>
      </c>
      <c r="D67" s="20">
        <f>Урожай!E67</f>
        <v>40.02089136490251</v>
      </c>
      <c r="E67" s="20">
        <f>Пирожок!E67</f>
        <v>43.36334455492053</v>
      </c>
      <c r="F67" s="22">
        <f>SUM(D67:E67)</f>
        <v>83.38423591982304</v>
      </c>
      <c r="G67" s="4"/>
      <c r="H67" s="29"/>
    </row>
    <row r="68" spans="1:8" ht="12.75">
      <c r="A68" s="13"/>
      <c r="B68" s="5" t="s">
        <v>66</v>
      </c>
      <c r="C68" s="1" t="s">
        <v>157</v>
      </c>
      <c r="D68" s="20">
        <f>Урожай!E68</f>
        <v>40.02089136490251</v>
      </c>
      <c r="E68" s="20">
        <f>Пирожок!E68</f>
        <v>43.36334455492053</v>
      </c>
      <c r="F68" s="22">
        <f>SUM(D68:E68)</f>
        <v>83.38423591982304</v>
      </c>
      <c r="G68" s="4"/>
      <c r="H68" s="29"/>
    </row>
    <row r="69" spans="1:8" ht="12.75">
      <c r="A69" s="13"/>
      <c r="B69" s="5" t="s">
        <v>67</v>
      </c>
      <c r="C69" s="1" t="s">
        <v>155</v>
      </c>
      <c r="D69" s="20">
        <f>Урожай!E69</f>
        <v>10</v>
      </c>
      <c r="E69" s="20">
        <f>Пирожок!E69</f>
        <v>64.69897439912316</v>
      </c>
      <c r="F69" s="22">
        <f>SUM(D69:E69)</f>
        <v>74.69897439912316</v>
      </c>
      <c r="G69" s="4"/>
      <c r="H69" s="29"/>
    </row>
    <row r="70" spans="1:8" ht="12.75">
      <c r="A70" s="13"/>
      <c r="B70" s="5" t="s">
        <v>68</v>
      </c>
      <c r="C70" s="1" t="s">
        <v>187</v>
      </c>
      <c r="D70" s="20">
        <f>Урожай!E70</f>
        <v>10</v>
      </c>
      <c r="E70" s="20">
        <f>Пирожок!E70</f>
        <v>44.631644875910126</v>
      </c>
      <c r="F70" s="22">
        <f>SUM(D70:E70)</f>
        <v>54.631644875910126</v>
      </c>
      <c r="G70" s="4">
        <f>SUM(F67:F70)</f>
        <v>296.09909111467937</v>
      </c>
      <c r="H70" s="29">
        <v>16</v>
      </c>
    </row>
    <row r="71" spans="1:8" ht="12.75">
      <c r="A71" s="30"/>
      <c r="B71" s="5"/>
      <c r="C71" s="1"/>
      <c r="D71" s="21"/>
      <c r="E71" s="8"/>
      <c r="F71" s="22"/>
      <c r="G71" s="23"/>
      <c r="H71" s="29"/>
    </row>
    <row r="72" spans="1:8" ht="12.75">
      <c r="A72" s="30"/>
      <c r="B72" s="5"/>
      <c r="C72" s="1" t="s">
        <v>188</v>
      </c>
      <c r="D72" s="21" t="s">
        <v>189</v>
      </c>
      <c r="E72" s="8" t="s">
        <v>190</v>
      </c>
      <c r="F72" s="22" t="s">
        <v>191</v>
      </c>
      <c r="G72" s="23" t="s">
        <v>192</v>
      </c>
      <c r="H72" s="29">
        <v>73</v>
      </c>
    </row>
    <row r="73" spans="1:8" ht="12.75">
      <c r="A73" s="30"/>
      <c r="B73" s="5"/>
      <c r="C73" s="1"/>
      <c r="D73" s="21"/>
      <c r="E73" s="8"/>
      <c r="F73" s="22"/>
      <c r="G73" s="23"/>
      <c r="H73" s="29"/>
    </row>
    <row r="74" spans="1:8" ht="12.75">
      <c r="A74" s="30"/>
      <c r="B74" s="5"/>
      <c r="C74" s="1"/>
      <c r="D74" s="21"/>
      <c r="E74" s="8"/>
      <c r="F74" s="22"/>
      <c r="G74" s="23"/>
      <c r="H74" s="29"/>
    </row>
    <row r="75" spans="1:8" ht="12.75">
      <c r="A75" s="30"/>
      <c r="B75" s="5"/>
      <c r="C75" s="1"/>
      <c r="D75" s="21"/>
      <c r="E75" s="8"/>
      <c r="F75" s="22"/>
      <c r="G75" s="23"/>
      <c r="H75" s="29"/>
    </row>
    <row r="76" spans="1:8" ht="12.75">
      <c r="A76" s="30"/>
      <c r="B76" s="5"/>
      <c r="C76" s="1"/>
      <c r="D76" s="21"/>
      <c r="E76" s="8"/>
      <c r="F76" s="22"/>
      <c r="G76" s="23"/>
      <c r="H76" s="29"/>
    </row>
    <row r="77" spans="1:8" ht="12.75">
      <c r="A77" s="30"/>
      <c r="B77" s="5"/>
      <c r="C77" s="1"/>
      <c r="D77" s="21"/>
      <c r="E77" s="8"/>
      <c r="F77" s="22"/>
      <c r="G77" s="23"/>
      <c r="H77" s="29"/>
    </row>
    <row r="78" spans="1:8" ht="12.75">
      <c r="A78" s="30"/>
      <c r="B78" s="5"/>
      <c r="C78" s="1"/>
      <c r="D78" s="21"/>
      <c r="E78" s="8"/>
      <c r="F78" s="22"/>
      <c r="G78" s="23"/>
      <c r="H78" s="29"/>
    </row>
    <row r="79" spans="1:8" ht="12.75">
      <c r="A79" s="30"/>
      <c r="B79" s="5"/>
      <c r="C79" s="1"/>
      <c r="D79" s="21"/>
      <c r="E79" s="8"/>
      <c r="F79" s="22"/>
      <c r="G79" s="23"/>
      <c r="H79" s="29"/>
    </row>
    <row r="80" spans="1:8" ht="12.75">
      <c r="A80" s="30"/>
      <c r="B80" s="5"/>
      <c r="C80" s="1"/>
      <c r="D80" s="21"/>
      <c r="E80" s="8"/>
      <c r="F80" s="22"/>
      <c r="G80" s="23"/>
      <c r="H80" s="29"/>
    </row>
    <row r="81" spans="1:8" ht="12.75">
      <c r="A81" s="30"/>
      <c r="B81" s="5"/>
      <c r="C81" s="1"/>
      <c r="D81" s="21"/>
      <c r="E81" s="8"/>
      <c r="F81" s="22"/>
      <c r="G81" s="23"/>
      <c r="H81" s="29"/>
    </row>
    <row r="82" spans="1:8" ht="12.75">
      <c r="A82" s="30"/>
      <c r="B82" s="5"/>
      <c r="C82" s="1"/>
      <c r="D82" s="21"/>
      <c r="E82" s="8"/>
      <c r="F82" s="22"/>
      <c r="G82" s="23"/>
      <c r="H82" s="29"/>
    </row>
    <row r="83" spans="1:8" ht="12.75">
      <c r="A83" s="30"/>
      <c r="B83" s="5"/>
      <c r="C83" s="1"/>
      <c r="D83" s="21"/>
      <c r="E83" s="8"/>
      <c r="F83" s="22"/>
      <c r="G83" s="23"/>
      <c r="H83" s="29"/>
    </row>
    <row r="84" spans="1:8" ht="12.75">
      <c r="A84" s="30"/>
      <c r="B84" s="5"/>
      <c r="C84" s="1"/>
      <c r="D84" s="21"/>
      <c r="E84" s="8"/>
      <c r="F84" s="22"/>
      <c r="G84" s="23"/>
      <c r="H84" s="29"/>
    </row>
    <row r="85" spans="1:8" ht="12.75">
      <c r="A85" s="30"/>
      <c r="B85" s="5"/>
      <c r="C85" s="1"/>
      <c r="D85" s="21"/>
      <c r="E85" s="8"/>
      <c r="F85" s="22"/>
      <c r="G85" s="23"/>
      <c r="H85" s="29"/>
    </row>
    <row r="86" spans="1:8" ht="12.75">
      <c r="A86" s="30"/>
      <c r="B86" s="5"/>
      <c r="C86" s="1"/>
      <c r="D86" s="21"/>
      <c r="E86" s="8"/>
      <c r="F86" s="22"/>
      <c r="G86" s="23"/>
      <c r="H86" s="29"/>
    </row>
    <row r="87" spans="1:8" ht="12.75">
      <c r="A87" s="30"/>
      <c r="B87" s="5"/>
      <c r="C87" s="1"/>
      <c r="D87" s="21"/>
      <c r="E87" s="8"/>
      <c r="F87" s="22"/>
      <c r="G87" s="23"/>
      <c r="H87" s="29"/>
    </row>
    <row r="88" spans="1:8" ht="12.75">
      <c r="A88" s="30"/>
      <c r="B88" s="5"/>
      <c r="C88" s="1"/>
      <c r="D88" s="21"/>
      <c r="E88" s="8"/>
      <c r="F88" s="22"/>
      <c r="G88" s="23"/>
      <c r="H88" s="29"/>
    </row>
    <row r="89" spans="1:8" ht="12.75">
      <c r="A89" s="30"/>
      <c r="B89" s="5"/>
      <c r="C89" s="1"/>
      <c r="D89" s="21"/>
      <c r="E89" s="8"/>
      <c r="F89" s="22"/>
      <c r="G89" s="23"/>
      <c r="H89" s="29"/>
    </row>
    <row r="90" spans="1:8" ht="12.75">
      <c r="A90" s="30"/>
      <c r="B90" s="5"/>
      <c r="C90" s="1"/>
      <c r="D90" s="21"/>
      <c r="E90" s="8"/>
      <c r="F90" s="22"/>
      <c r="G90" s="23"/>
      <c r="H90" s="29"/>
    </row>
    <row r="91" spans="1:8" ht="12.75">
      <c r="A91" s="30"/>
      <c r="B91" s="5"/>
      <c r="C91" s="1"/>
      <c r="D91" s="21"/>
      <c r="E91" s="8"/>
      <c r="F91" s="22"/>
      <c r="G91" s="23"/>
      <c r="H91" s="29"/>
    </row>
    <row r="92" spans="1:8" ht="12.75">
      <c r="A92" s="30"/>
      <c r="B92" s="5"/>
      <c r="C92" s="1"/>
      <c r="D92" s="21"/>
      <c r="E92" s="8"/>
      <c r="F92" s="22"/>
      <c r="G92" s="23"/>
      <c r="H92" s="29"/>
    </row>
    <row r="93" spans="1:8" ht="12.75">
      <c r="A93" s="30"/>
      <c r="B93" s="5"/>
      <c r="C93" s="1"/>
      <c r="D93" s="21"/>
      <c r="E93" s="8"/>
      <c r="F93" s="22"/>
      <c r="G93" s="23"/>
      <c r="H93" s="29"/>
    </row>
    <row r="94" spans="1:8" ht="13.5" thickBot="1">
      <c r="A94" s="31"/>
      <c r="B94" s="32"/>
      <c r="C94" s="25"/>
      <c r="D94" s="33"/>
      <c r="E94" s="34"/>
      <c r="F94" s="35"/>
      <c r="G94" s="36"/>
      <c r="H94" s="37"/>
    </row>
    <row r="95" ht="12.75">
      <c r="B95" s="10"/>
    </row>
    <row r="96" ht="12.75">
      <c r="B96" s="10"/>
    </row>
    <row r="97" spans="3:4" ht="12.75">
      <c r="C97" t="s">
        <v>83</v>
      </c>
      <c r="D97" t="s">
        <v>178</v>
      </c>
    </row>
  </sheetData>
  <sheetProtection/>
  <mergeCells count="4">
    <mergeCell ref="A1:A2"/>
    <mergeCell ref="B1:B2"/>
    <mergeCell ref="C1:C2"/>
    <mergeCell ref="D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Manager</dc:creator>
  <cp:keywords/>
  <dc:description/>
  <cp:lastModifiedBy>1</cp:lastModifiedBy>
  <cp:lastPrinted>2013-12-16T08:03:00Z</cp:lastPrinted>
  <dcterms:created xsi:type="dcterms:W3CDTF">2008-02-15T07:34:17Z</dcterms:created>
  <dcterms:modified xsi:type="dcterms:W3CDTF">2014-11-15T14:11:54Z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